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bookViews>
    <workbookView xWindow="3210" yWindow="210" windowWidth="7650" windowHeight="9105" activeTab="3"/>
  </bookViews>
  <sheets>
    <sheet name="resume" sheetId="13" r:id="rId1"/>
    <sheet name="janv" sheetId="11" r:id="rId2"/>
    <sheet name="fev" sheetId="10" r:id="rId3"/>
    <sheet name="mars" sheetId="9" r:id="rId4"/>
    <sheet name="avr" sheetId="8" r:id="rId5"/>
    <sheet name="mai" sheetId="6" r:id="rId6"/>
    <sheet name="juin" sheetId="12" r:id="rId7"/>
    <sheet name="juil" sheetId="5" r:id="rId8"/>
    <sheet name="aout" sheetId="1" r:id="rId9"/>
    <sheet name="sept" sheetId="2" r:id="rId10"/>
    <sheet name="oct" sheetId="4" r:id="rId11"/>
    <sheet name="nov" sheetId="3" r:id="rId12"/>
    <sheet name="dec" sheetId="7" r:id="rId13"/>
    <sheet name="code" sheetId="14" r:id="rId14"/>
  </sheets>
  <definedNames>
    <definedName name="Heures_par_jour_selon">resume!$P$6</definedName>
    <definedName name="tx_occ">resume!$P$5</definedName>
    <definedName name="_xlnm.Print_Area" localSheetId="13">code!$A$1:$B$42</definedName>
  </definedNames>
  <calcPr calcId="162913"/>
</workbook>
</file>

<file path=xl/calcChain.xml><?xml version="1.0" encoding="utf-8"?>
<calcChain xmlns="http://schemas.openxmlformats.org/spreadsheetml/2006/main">
  <c r="B19" i="13" l="1"/>
  <c r="B18" i="13"/>
  <c r="C18" i="13"/>
  <c r="AJ43" i="10" l="1"/>
  <c r="AI30" i="7" l="1"/>
  <c r="AI23" i="3"/>
  <c r="AE39" i="7"/>
  <c r="AE7" i="7"/>
  <c r="AE6" i="7"/>
  <c r="AE5" i="7"/>
  <c r="AE38" i="3"/>
  <c r="AE7" i="3"/>
  <c r="AE6" i="3"/>
  <c r="AE5" i="3"/>
  <c r="AE39" i="4"/>
  <c r="AE7" i="4"/>
  <c r="AE6" i="4"/>
  <c r="AE5" i="4"/>
  <c r="AE38" i="2"/>
  <c r="AE7" i="2"/>
  <c r="AE6" i="2"/>
  <c r="AE5" i="2"/>
  <c r="AE39" i="1"/>
  <c r="AE7" i="1"/>
  <c r="AE6" i="1"/>
  <c r="AE5" i="1"/>
  <c r="AE39" i="5"/>
  <c r="AE7" i="5"/>
  <c r="AE6" i="5"/>
  <c r="AE5" i="5"/>
  <c r="AE38" i="12"/>
  <c r="AE7" i="12"/>
  <c r="AE6" i="12"/>
  <c r="AE5" i="12"/>
  <c r="AE39" i="6"/>
  <c r="AE7" i="6"/>
  <c r="AE6" i="6"/>
  <c r="AE5" i="6"/>
  <c r="AE38" i="8"/>
  <c r="AE7" i="8"/>
  <c r="AE6" i="8"/>
  <c r="AE5" i="8"/>
  <c r="AE39" i="9"/>
  <c r="AE7" i="9"/>
  <c r="AE6" i="9"/>
  <c r="AE5" i="9"/>
  <c r="AE36" i="10"/>
  <c r="AE7" i="10"/>
  <c r="AE6" i="10"/>
  <c r="AE5" i="10"/>
  <c r="AE39" i="11"/>
  <c r="A8" i="9" l="1"/>
  <c r="D18" i="13"/>
  <c r="R13" i="13"/>
  <c r="R12" i="13"/>
  <c r="AJ44" i="11" l="1"/>
  <c r="A8" i="11" l="1"/>
  <c r="E19" i="13" l="1"/>
  <c r="R8" i="8"/>
  <c r="Z8" i="8"/>
  <c r="X20" i="13"/>
  <c r="X19" i="13"/>
  <c r="S8" i="8" l="1"/>
  <c r="T8" i="8" s="1"/>
  <c r="X21" i="13"/>
  <c r="X18" i="13"/>
  <c r="X17" i="13"/>
  <c r="B9" i="11"/>
  <c r="L45" i="1"/>
  <c r="L43" i="1"/>
  <c r="L41" i="1"/>
  <c r="A45" i="1"/>
  <c r="A43" i="1"/>
  <c r="A41" i="1"/>
  <c r="R38" i="1"/>
  <c r="S38" i="1" s="1"/>
  <c r="R37" i="1"/>
  <c r="S37" i="1" s="1"/>
  <c r="R36" i="1"/>
  <c r="S36" i="1" s="1"/>
  <c r="R35" i="1"/>
  <c r="S35" i="1" s="1"/>
  <c r="R34" i="1"/>
  <c r="S34" i="1" s="1"/>
  <c r="R33" i="1"/>
  <c r="S33" i="1" s="1"/>
  <c r="R32" i="1"/>
  <c r="S32" i="1" s="1"/>
  <c r="R31" i="1"/>
  <c r="S31" i="1" s="1"/>
  <c r="R30" i="1"/>
  <c r="S30" i="1" s="1"/>
  <c r="R29" i="1"/>
  <c r="S29" i="1" s="1"/>
  <c r="R28" i="1"/>
  <c r="S28" i="1" s="1"/>
  <c r="R27" i="1"/>
  <c r="S27" i="1" s="1"/>
  <c r="R26" i="1"/>
  <c r="S26" i="1" s="1"/>
  <c r="R25" i="1"/>
  <c r="S25" i="1" s="1"/>
  <c r="R24" i="1"/>
  <c r="S24" i="1" s="1"/>
  <c r="R23" i="1"/>
  <c r="S23" i="1" s="1"/>
  <c r="R22" i="1"/>
  <c r="S22" i="1" s="1"/>
  <c r="R21" i="1"/>
  <c r="S21" i="1" s="1"/>
  <c r="R20" i="1"/>
  <c r="S20" i="1" s="1"/>
  <c r="R19" i="1"/>
  <c r="S19" i="1" s="1"/>
  <c r="R18" i="1"/>
  <c r="S18" i="1" s="1"/>
  <c r="R17" i="1"/>
  <c r="S17" i="1" s="1"/>
  <c r="R16" i="1"/>
  <c r="S16" i="1" s="1"/>
  <c r="R15" i="1"/>
  <c r="S15" i="1" s="1"/>
  <c r="R14" i="1"/>
  <c r="S14" i="1" s="1"/>
  <c r="R13" i="1"/>
  <c r="S13" i="1" s="1"/>
  <c r="R12" i="1"/>
  <c r="S12" i="1" s="1"/>
  <c r="R11" i="1"/>
  <c r="S11" i="1" s="1"/>
  <c r="R10" i="1"/>
  <c r="S10" i="1" s="1"/>
  <c r="R9" i="1"/>
  <c r="S9" i="1" s="1"/>
  <c r="R8" i="1"/>
  <c r="S8" i="1" s="1"/>
  <c r="AJ48" i="1"/>
  <c r="Z6" i="1"/>
  <c r="AI45" i="1"/>
  <c r="AI44" i="1"/>
  <c r="AI43" i="1"/>
  <c r="AI42" i="1"/>
  <c r="AI41" i="1"/>
  <c r="AB45" i="1"/>
  <c r="S45" i="1"/>
  <c r="S41" i="1"/>
  <c r="AJ7" i="1"/>
  <c r="AI7" i="1"/>
  <c r="AG7" i="1"/>
  <c r="AF7" i="1"/>
  <c r="AD7" i="1"/>
  <c r="AC7" i="1"/>
  <c r="AB7" i="1"/>
  <c r="AA7" i="1"/>
  <c r="U7" i="1"/>
  <c r="T7" i="1"/>
  <c r="S7" i="1"/>
  <c r="Q7" i="1"/>
  <c r="P7" i="1"/>
  <c r="O7" i="1"/>
  <c r="N7" i="1"/>
  <c r="M7" i="1"/>
  <c r="L7" i="1"/>
  <c r="K7" i="1"/>
  <c r="J7" i="1"/>
  <c r="I7" i="1"/>
  <c r="H7" i="1"/>
  <c r="G7" i="1"/>
  <c r="F7" i="1"/>
  <c r="A7" i="1"/>
  <c r="AJ6" i="1"/>
  <c r="AI6" i="1"/>
  <c r="AD6" i="1"/>
  <c r="AC6" i="1"/>
  <c r="AB6" i="1"/>
  <c r="AA6" i="1"/>
  <c r="V6" i="1"/>
  <c r="U6" i="1"/>
  <c r="S6" i="1"/>
  <c r="P6" i="1"/>
  <c r="N6" i="1"/>
  <c r="L6" i="1"/>
  <c r="J6" i="1"/>
  <c r="H6" i="1"/>
  <c r="F6" i="1"/>
  <c r="AJ5" i="1"/>
  <c r="AF5" i="1"/>
  <c r="AD5" i="1"/>
  <c r="AC5" i="1"/>
  <c r="AA5" i="1"/>
  <c r="V5" i="1"/>
  <c r="N5" i="1"/>
  <c r="J5" i="1"/>
  <c r="F5" i="1"/>
  <c r="C5" i="1"/>
  <c r="AJ4" i="1"/>
  <c r="AD4" i="1"/>
  <c r="AA4" i="1"/>
  <c r="F4" i="1"/>
  <c r="C4" i="1"/>
  <c r="N2" i="1"/>
  <c r="F2" i="1"/>
  <c r="AC1" i="1"/>
  <c r="N1" i="1"/>
  <c r="F1" i="1"/>
  <c r="A1" i="1"/>
  <c r="AC39" i="1"/>
  <c r="AJ43" i="1" s="1"/>
  <c r="AI9" i="1"/>
  <c r="AI10" i="1"/>
  <c r="AH10" i="1" s="1"/>
  <c r="AI12" i="1"/>
  <c r="AI13" i="1"/>
  <c r="AH13" i="1" s="1"/>
  <c r="AI14" i="1"/>
  <c r="AI15" i="1"/>
  <c r="AH15" i="1" s="1"/>
  <c r="AI16" i="1"/>
  <c r="AI17" i="1"/>
  <c r="AH17" i="1" s="1"/>
  <c r="AI18" i="1"/>
  <c r="AI19" i="1"/>
  <c r="AH19" i="1" s="1"/>
  <c r="AI20" i="1"/>
  <c r="AI21" i="1"/>
  <c r="AH21" i="1" s="1"/>
  <c r="AI22" i="1"/>
  <c r="AI23" i="1"/>
  <c r="AH23" i="1" s="1"/>
  <c r="AI24" i="1"/>
  <c r="AI25" i="1"/>
  <c r="AH25" i="1" s="1"/>
  <c r="AI26" i="1"/>
  <c r="AI27" i="1"/>
  <c r="AH27" i="1" s="1"/>
  <c r="AI28" i="1"/>
  <c r="AI29" i="1"/>
  <c r="AH29" i="1" s="1"/>
  <c r="AI30" i="1"/>
  <c r="AI31" i="1"/>
  <c r="AH31" i="1" s="1"/>
  <c r="AI32" i="1"/>
  <c r="AI33" i="1"/>
  <c r="AH33" i="1" s="1"/>
  <c r="AI34" i="1"/>
  <c r="AI35" i="1"/>
  <c r="AH35" i="1" s="1"/>
  <c r="AI36" i="1"/>
  <c r="AI37" i="1"/>
  <c r="AH37" i="1" s="1"/>
  <c r="AI38" i="1"/>
  <c r="AI8" i="1"/>
  <c r="AH8" i="1" s="1"/>
  <c r="AD39" i="1"/>
  <c r="AB39" i="1"/>
  <c r="AA39" i="1"/>
  <c r="Y39" i="1"/>
  <c r="X39" i="1"/>
  <c r="W39" i="1"/>
  <c r="V39" i="1"/>
  <c r="AH38" i="1"/>
  <c r="AH36" i="1"/>
  <c r="AH34" i="1"/>
  <c r="AH32" i="1"/>
  <c r="AH30" i="1"/>
  <c r="AH28" i="1"/>
  <c r="AH26" i="1"/>
  <c r="AH24" i="1"/>
  <c r="AH22" i="1"/>
  <c r="AH20" i="1"/>
  <c r="AH18" i="1"/>
  <c r="AH16" i="1"/>
  <c r="AH14" i="1"/>
  <c r="AH12" i="1"/>
  <c r="AH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AI11" i="1"/>
  <c r="AH11" i="1" s="1"/>
  <c r="AF39" i="1"/>
  <c r="A48" i="11"/>
  <c r="A48" i="1" s="1"/>
  <c r="V7" i="11"/>
  <c r="V7" i="1" s="1"/>
  <c r="W7" i="11"/>
  <c r="W7" i="1" s="1"/>
  <c r="X7" i="11"/>
  <c r="X7" i="1" s="1"/>
  <c r="Y7" i="11"/>
  <c r="Y7" i="1" s="1"/>
  <c r="C2" i="11"/>
  <c r="C2" i="1" s="1"/>
  <c r="B9" i="9"/>
  <c r="AG1" i="11"/>
  <c r="AG1" i="1" s="1"/>
  <c r="H2" i="11"/>
  <c r="H2" i="1" s="1"/>
  <c r="H1" i="11"/>
  <c r="H1" i="1" s="1"/>
  <c r="U1" i="11"/>
  <c r="U1" i="1" s="1"/>
  <c r="P6" i="13"/>
  <c r="T18" i="13"/>
  <c r="T19" i="13"/>
  <c r="R8" i="11"/>
  <c r="S8" i="11" s="1"/>
  <c r="T8" i="11" s="1"/>
  <c r="U8" i="11" s="1"/>
  <c r="AI8" i="11"/>
  <c r="R9" i="11"/>
  <c r="S9" i="11" s="1"/>
  <c r="T9" i="11" s="1"/>
  <c r="U9" i="11" s="1"/>
  <c r="AJ9" i="11" s="1"/>
  <c r="AI9" i="11"/>
  <c r="R10" i="11"/>
  <c r="S10" i="11" s="1"/>
  <c r="T10" i="11" s="1"/>
  <c r="U10" i="11" s="1"/>
  <c r="AI10" i="11"/>
  <c r="R11" i="11"/>
  <c r="S11" i="11" s="1"/>
  <c r="T11" i="11" s="1"/>
  <c r="U11" i="11" s="1"/>
  <c r="AI11" i="11"/>
  <c r="R12" i="11"/>
  <c r="S12" i="11"/>
  <c r="T12" i="11" s="1"/>
  <c r="U12" i="11" s="1"/>
  <c r="AI12" i="11"/>
  <c r="R13" i="11"/>
  <c r="S13" i="11" s="1"/>
  <c r="T13" i="11" s="1"/>
  <c r="U13" i="11" s="1"/>
  <c r="AI13" i="11"/>
  <c r="R14" i="11"/>
  <c r="S14" i="11" s="1"/>
  <c r="T14" i="11" s="1"/>
  <c r="U14" i="11" s="1"/>
  <c r="AJ14" i="11" s="1"/>
  <c r="AI14" i="11"/>
  <c r="R15" i="11"/>
  <c r="S15" i="11" s="1"/>
  <c r="T15" i="11" s="1"/>
  <c r="U15" i="11" s="1"/>
  <c r="AI15" i="11"/>
  <c r="R16" i="11"/>
  <c r="S16" i="11" s="1"/>
  <c r="T16" i="11" s="1"/>
  <c r="U16" i="11" s="1"/>
  <c r="AI16" i="11"/>
  <c r="R17" i="11"/>
  <c r="S17" i="11" s="1"/>
  <c r="T17" i="11" s="1"/>
  <c r="U17" i="11" s="1"/>
  <c r="AI17" i="11"/>
  <c r="AH17" i="11" s="1"/>
  <c r="R18" i="11"/>
  <c r="S18" i="11" s="1"/>
  <c r="T18" i="11" s="1"/>
  <c r="U18" i="11" s="1"/>
  <c r="AI18" i="11"/>
  <c r="R19" i="11"/>
  <c r="S19" i="11" s="1"/>
  <c r="T19" i="11" s="1"/>
  <c r="U19" i="11" s="1"/>
  <c r="AI19" i="11"/>
  <c r="R20" i="11"/>
  <c r="S20" i="11"/>
  <c r="T20" i="11" s="1"/>
  <c r="U20" i="11" s="1"/>
  <c r="AJ20" i="11" s="1"/>
  <c r="AI20" i="11"/>
  <c r="R21" i="11"/>
  <c r="S21" i="11" s="1"/>
  <c r="T21" i="11" s="1"/>
  <c r="U21" i="11" s="1"/>
  <c r="AI21" i="11"/>
  <c r="R22" i="11"/>
  <c r="S22" i="11" s="1"/>
  <c r="AI22" i="11"/>
  <c r="R23" i="11"/>
  <c r="S23" i="11" s="1"/>
  <c r="AI23" i="11"/>
  <c r="R24" i="11"/>
  <c r="S24" i="11" s="1"/>
  <c r="AI24" i="11"/>
  <c r="R25" i="11"/>
  <c r="S25" i="11" s="1"/>
  <c r="AI25" i="11"/>
  <c r="R26" i="11"/>
  <c r="S26" i="11" s="1"/>
  <c r="AI26" i="11"/>
  <c r="R27" i="11"/>
  <c r="S27" i="11" s="1"/>
  <c r="AI27" i="11"/>
  <c r="R28" i="11"/>
  <c r="S28" i="11" s="1"/>
  <c r="AI28" i="11"/>
  <c r="R29" i="11"/>
  <c r="S29" i="11" s="1"/>
  <c r="AI29" i="11"/>
  <c r="R30" i="11"/>
  <c r="S30" i="11" s="1"/>
  <c r="AI30" i="11"/>
  <c r="R31" i="11"/>
  <c r="S31" i="11" s="1"/>
  <c r="AI31" i="11"/>
  <c r="R32" i="11"/>
  <c r="S32" i="11" s="1"/>
  <c r="AI32" i="11"/>
  <c r="R33" i="11"/>
  <c r="S33" i="11" s="1"/>
  <c r="AI33" i="11"/>
  <c r="R34" i="11"/>
  <c r="S34" i="11" s="1"/>
  <c r="AI34" i="11"/>
  <c r="R35" i="11"/>
  <c r="S35" i="11" s="1"/>
  <c r="AI35" i="11"/>
  <c r="R36" i="11"/>
  <c r="S36" i="11" s="1"/>
  <c r="AI36" i="11"/>
  <c r="R37" i="11"/>
  <c r="S37" i="11" s="1"/>
  <c r="AI37" i="11"/>
  <c r="R38" i="11"/>
  <c r="S38" i="11" s="1"/>
  <c r="AI38" i="11"/>
  <c r="AJ41" i="11"/>
  <c r="R8" i="10"/>
  <c r="S8" i="10" s="1"/>
  <c r="T8" i="10" s="1"/>
  <c r="U8" i="10" s="1"/>
  <c r="AI8" i="10"/>
  <c r="R9" i="10"/>
  <c r="S9" i="10" s="1"/>
  <c r="T9" i="10" s="1"/>
  <c r="U9" i="10" s="1"/>
  <c r="AI9" i="10"/>
  <c r="R10" i="10"/>
  <c r="S10" i="10" s="1"/>
  <c r="T10" i="10" s="1"/>
  <c r="U10" i="10" s="1"/>
  <c r="AJ10" i="10" s="1"/>
  <c r="AI10" i="10"/>
  <c r="R11" i="10"/>
  <c r="S11" i="10" s="1"/>
  <c r="T11" i="10" s="1"/>
  <c r="U11" i="10" s="1"/>
  <c r="AI11" i="10"/>
  <c r="R12" i="10"/>
  <c r="S12" i="10" s="1"/>
  <c r="T12" i="10" s="1"/>
  <c r="U12" i="10" s="1"/>
  <c r="AI12" i="10"/>
  <c r="AH12" i="10" s="1"/>
  <c r="R13" i="10"/>
  <c r="S13" i="10" s="1"/>
  <c r="T13" i="10" s="1"/>
  <c r="U13" i="10" s="1"/>
  <c r="AI13" i="10"/>
  <c r="R14" i="10"/>
  <c r="S14" i="10"/>
  <c r="T14" i="10" s="1"/>
  <c r="U14" i="10" s="1"/>
  <c r="AI14" i="10"/>
  <c r="R15" i="10"/>
  <c r="S15" i="10" s="1"/>
  <c r="T15" i="10" s="1"/>
  <c r="U15" i="10" s="1"/>
  <c r="AI15" i="10"/>
  <c r="AH15" i="10" s="1"/>
  <c r="R16" i="10"/>
  <c r="S16" i="10"/>
  <c r="T16" i="10" s="1"/>
  <c r="U16" i="10" s="1"/>
  <c r="AI16" i="10"/>
  <c r="AH16" i="10" s="1"/>
  <c r="R17" i="10"/>
  <c r="S17" i="10" s="1"/>
  <c r="T17" i="10" s="1"/>
  <c r="U17" i="10" s="1"/>
  <c r="AI17" i="10"/>
  <c r="AH17" i="10" s="1"/>
  <c r="R18" i="10"/>
  <c r="S18" i="10" s="1"/>
  <c r="T18" i="10" s="1"/>
  <c r="U18" i="10" s="1"/>
  <c r="AI18" i="10"/>
  <c r="AH18" i="10" s="1"/>
  <c r="R19" i="10"/>
  <c r="S19" i="10" s="1"/>
  <c r="T19" i="10" s="1"/>
  <c r="U19" i="10" s="1"/>
  <c r="AI19" i="10"/>
  <c r="AH19" i="10" s="1"/>
  <c r="R20" i="10"/>
  <c r="S20" i="10" s="1"/>
  <c r="T20" i="10" s="1"/>
  <c r="U20" i="10" s="1"/>
  <c r="AI20" i="10"/>
  <c r="R21" i="10"/>
  <c r="S21" i="10" s="1"/>
  <c r="T21" i="10" s="1"/>
  <c r="U21" i="10" s="1"/>
  <c r="AI21" i="10"/>
  <c r="AH21" i="10" s="1"/>
  <c r="R22" i="10"/>
  <c r="S22" i="10" s="1"/>
  <c r="T22" i="10" s="1"/>
  <c r="U22" i="10" s="1"/>
  <c r="AI22" i="10"/>
  <c r="R23" i="10"/>
  <c r="S23" i="10" s="1"/>
  <c r="T23" i="10" s="1"/>
  <c r="U23" i="10" s="1"/>
  <c r="AI23" i="10"/>
  <c r="R24" i="10"/>
  <c r="S24" i="10" s="1"/>
  <c r="T24" i="10" s="1"/>
  <c r="U24" i="10" s="1"/>
  <c r="AI24" i="10"/>
  <c r="R25" i="10"/>
  <c r="S25" i="10" s="1"/>
  <c r="T25" i="10" s="1"/>
  <c r="U25" i="10" s="1"/>
  <c r="AJ25" i="10" s="1"/>
  <c r="AI25" i="10"/>
  <c r="R26" i="10"/>
  <c r="S26" i="10" s="1"/>
  <c r="T26" i="10" s="1"/>
  <c r="U26" i="10" s="1"/>
  <c r="AI26" i="10"/>
  <c r="AH26" i="10" s="1"/>
  <c r="R27" i="10"/>
  <c r="S27" i="10" s="1"/>
  <c r="T27" i="10" s="1"/>
  <c r="U27" i="10" s="1"/>
  <c r="AI27" i="10"/>
  <c r="AH27" i="10" s="1"/>
  <c r="R28" i="10"/>
  <c r="S28" i="10" s="1"/>
  <c r="T28" i="10" s="1"/>
  <c r="U28" i="10" s="1"/>
  <c r="AJ28" i="10" s="1"/>
  <c r="AI28" i="10"/>
  <c r="R29" i="10"/>
  <c r="S29" i="10" s="1"/>
  <c r="T29" i="10" s="1"/>
  <c r="U29" i="10" s="1"/>
  <c r="AI29" i="10"/>
  <c r="R30" i="10"/>
  <c r="S30" i="10" s="1"/>
  <c r="T30" i="10" s="1"/>
  <c r="U30" i="10" s="1"/>
  <c r="AJ30" i="10" s="1"/>
  <c r="AI30" i="10"/>
  <c r="AH30" i="10" s="1"/>
  <c r="R31" i="10"/>
  <c r="S31" i="10" s="1"/>
  <c r="T31" i="10" s="1"/>
  <c r="U31" i="10" s="1"/>
  <c r="AI31" i="10"/>
  <c r="R32" i="10"/>
  <c r="S32" i="10" s="1"/>
  <c r="T32" i="10" s="1"/>
  <c r="U32" i="10" s="1"/>
  <c r="AI32" i="10"/>
  <c r="AH32" i="10" s="1"/>
  <c r="R33" i="10"/>
  <c r="S33" i="10" s="1"/>
  <c r="T33" i="10" s="1"/>
  <c r="U33" i="10" s="1"/>
  <c r="AI33" i="10"/>
  <c r="R34" i="10"/>
  <c r="S34" i="10" s="1"/>
  <c r="T34" i="10" s="1"/>
  <c r="U34" i="10" s="1"/>
  <c r="AJ34" i="10" s="1"/>
  <c r="AI34" i="10"/>
  <c r="R35" i="10"/>
  <c r="S35" i="10" s="1"/>
  <c r="AI35" i="10"/>
  <c r="AH35" i="10" s="1"/>
  <c r="R8" i="9"/>
  <c r="S8" i="9" s="1"/>
  <c r="AI8" i="9"/>
  <c r="R9" i="9"/>
  <c r="S9" i="9" s="1"/>
  <c r="AI9" i="9"/>
  <c r="R10" i="9"/>
  <c r="S10" i="9" s="1"/>
  <c r="AI10" i="9"/>
  <c r="AH10" i="9" s="1"/>
  <c r="R11" i="9"/>
  <c r="S11" i="9" s="1"/>
  <c r="AI11" i="9"/>
  <c r="R12" i="9"/>
  <c r="S12" i="9" s="1"/>
  <c r="AI12" i="9"/>
  <c r="AH12" i="9" s="1"/>
  <c r="R13" i="9"/>
  <c r="S13" i="9" s="1"/>
  <c r="AI13" i="9"/>
  <c r="AH13" i="9" s="1"/>
  <c r="R14" i="9"/>
  <c r="S14" i="9" s="1"/>
  <c r="AI14" i="9"/>
  <c r="R15" i="9"/>
  <c r="S15" i="9" s="1"/>
  <c r="AI15" i="9"/>
  <c r="AH15" i="9" s="1"/>
  <c r="R16" i="9"/>
  <c r="S16" i="9" s="1"/>
  <c r="AI16" i="9"/>
  <c r="R17" i="9"/>
  <c r="S17" i="9" s="1"/>
  <c r="T17" i="9" s="1"/>
  <c r="AI17" i="9"/>
  <c r="R18" i="9"/>
  <c r="S18" i="9" s="1"/>
  <c r="AI18" i="9"/>
  <c r="R19" i="9"/>
  <c r="S19" i="9" s="1"/>
  <c r="AI19" i="9"/>
  <c r="R20" i="9"/>
  <c r="S20" i="9" s="1"/>
  <c r="T20" i="9" s="1"/>
  <c r="AI20" i="9"/>
  <c r="R21" i="9"/>
  <c r="S21" i="9" s="1"/>
  <c r="AI21" i="9"/>
  <c r="R22" i="9"/>
  <c r="S22" i="9" s="1"/>
  <c r="AI22" i="9"/>
  <c r="R23" i="9"/>
  <c r="S23" i="9" s="1"/>
  <c r="AI23" i="9"/>
  <c r="R24" i="9"/>
  <c r="S24" i="9" s="1"/>
  <c r="AI24" i="9"/>
  <c r="R25" i="9"/>
  <c r="S25" i="9" s="1"/>
  <c r="T25" i="9"/>
  <c r="AI25" i="9"/>
  <c r="R26" i="9"/>
  <c r="S26" i="9" s="1"/>
  <c r="AI26" i="9"/>
  <c r="R27" i="9"/>
  <c r="S27" i="9" s="1"/>
  <c r="AI27" i="9"/>
  <c r="R28" i="9"/>
  <c r="S28" i="9" s="1"/>
  <c r="AI28" i="9"/>
  <c r="R29" i="9"/>
  <c r="S29" i="9" s="1"/>
  <c r="T29" i="9"/>
  <c r="AI29" i="9"/>
  <c r="R30" i="9"/>
  <c r="S30" i="9" s="1"/>
  <c r="AI30" i="9"/>
  <c r="R31" i="9"/>
  <c r="S31" i="9" s="1"/>
  <c r="AI31" i="9"/>
  <c r="R32" i="9"/>
  <c r="S32" i="9" s="1"/>
  <c r="AI32" i="9"/>
  <c r="R33" i="9"/>
  <c r="S33" i="9" s="1"/>
  <c r="AI33" i="9"/>
  <c r="R34" i="9"/>
  <c r="S34" i="9" s="1"/>
  <c r="AI34" i="9"/>
  <c r="R35" i="9"/>
  <c r="S35" i="9" s="1"/>
  <c r="AI35" i="9"/>
  <c r="R36" i="9"/>
  <c r="S36" i="9" s="1"/>
  <c r="AI36" i="9"/>
  <c r="R37" i="9"/>
  <c r="S37" i="9" s="1"/>
  <c r="AI37" i="9"/>
  <c r="R38" i="9"/>
  <c r="S38" i="9" s="1"/>
  <c r="AI38" i="9"/>
  <c r="F18" i="13"/>
  <c r="O18" i="13"/>
  <c r="AI8" i="8"/>
  <c r="R9" i="8"/>
  <c r="S9" i="8" s="1"/>
  <c r="T9" i="8" s="1"/>
  <c r="U9" i="8" s="1"/>
  <c r="AI9" i="8"/>
  <c r="R10" i="8"/>
  <c r="S10" i="8" s="1"/>
  <c r="T10" i="8" s="1"/>
  <c r="U10" i="8" s="1"/>
  <c r="AI10" i="8"/>
  <c r="R11" i="8"/>
  <c r="S11" i="8"/>
  <c r="T11" i="8" s="1"/>
  <c r="U11" i="8" s="1"/>
  <c r="AI11" i="8"/>
  <c r="AH11" i="8" s="1"/>
  <c r="R12" i="8"/>
  <c r="S12" i="8" s="1"/>
  <c r="T12" i="8" s="1"/>
  <c r="U12" i="8" s="1"/>
  <c r="AJ12" i="8" s="1"/>
  <c r="AI12" i="8"/>
  <c r="R13" i="8"/>
  <c r="S13" i="8"/>
  <c r="T13" i="8" s="1"/>
  <c r="U13" i="8" s="1"/>
  <c r="AJ13" i="8" s="1"/>
  <c r="AI13" i="8"/>
  <c r="R14" i="8"/>
  <c r="S14" i="8" s="1"/>
  <c r="T14" i="8" s="1"/>
  <c r="U14" i="8" s="1"/>
  <c r="AI14" i="8"/>
  <c r="R15" i="8"/>
  <c r="S15" i="8" s="1"/>
  <c r="T15" i="8" s="1"/>
  <c r="U15" i="8" s="1"/>
  <c r="AJ15" i="8" s="1"/>
  <c r="AI15" i="8"/>
  <c r="R16" i="8"/>
  <c r="S16" i="8" s="1"/>
  <c r="T16" i="8" s="1"/>
  <c r="U16" i="8" s="1"/>
  <c r="AI16" i="8"/>
  <c r="R17" i="8"/>
  <c r="S17" i="8" s="1"/>
  <c r="T17" i="8" s="1"/>
  <c r="U17" i="8" s="1"/>
  <c r="AJ17" i="8" s="1"/>
  <c r="AI17" i="8"/>
  <c r="R18" i="8"/>
  <c r="S18" i="8" s="1"/>
  <c r="T18" i="8" s="1"/>
  <c r="U18" i="8" s="1"/>
  <c r="AI18" i="8"/>
  <c r="R19" i="8"/>
  <c r="S19" i="8"/>
  <c r="T19" i="8" s="1"/>
  <c r="U19" i="8" s="1"/>
  <c r="AI19" i="8"/>
  <c r="AH19" i="8" s="1"/>
  <c r="R20" i="8"/>
  <c r="S20" i="8" s="1"/>
  <c r="T20" i="8" s="1"/>
  <c r="U20" i="8" s="1"/>
  <c r="AI20" i="8"/>
  <c r="R21" i="8"/>
  <c r="S21" i="8"/>
  <c r="T21" i="8" s="1"/>
  <c r="U21" i="8" s="1"/>
  <c r="AJ21" i="8" s="1"/>
  <c r="AI21" i="8"/>
  <c r="R22" i="8"/>
  <c r="S22" i="8" s="1"/>
  <c r="T22" i="8" s="1"/>
  <c r="U22" i="8" s="1"/>
  <c r="AI22" i="8"/>
  <c r="R23" i="8"/>
  <c r="S23" i="8" s="1"/>
  <c r="T23" i="8" s="1"/>
  <c r="U23" i="8" s="1"/>
  <c r="AJ23" i="8" s="1"/>
  <c r="AI23" i="8"/>
  <c r="R24" i="8"/>
  <c r="S24" i="8" s="1"/>
  <c r="T24" i="8" s="1"/>
  <c r="U24" i="8" s="1"/>
  <c r="AI24" i="8"/>
  <c r="R25" i="8"/>
  <c r="S25" i="8" s="1"/>
  <c r="T25" i="8" s="1"/>
  <c r="U25" i="8" s="1"/>
  <c r="AJ25" i="8" s="1"/>
  <c r="AI25" i="8"/>
  <c r="R26" i="8"/>
  <c r="S26" i="8" s="1"/>
  <c r="T26" i="8" s="1"/>
  <c r="U26" i="8" s="1"/>
  <c r="AJ26" i="8" s="1"/>
  <c r="AI26" i="8"/>
  <c r="R27" i="8"/>
  <c r="S27" i="8"/>
  <c r="T27" i="8" s="1"/>
  <c r="U27" i="8" s="1"/>
  <c r="AI27" i="8"/>
  <c r="AH27" i="8" s="1"/>
  <c r="R28" i="8"/>
  <c r="S28" i="8" s="1"/>
  <c r="T28" i="8" s="1"/>
  <c r="U28" i="8" s="1"/>
  <c r="AI28" i="8"/>
  <c r="R29" i="8"/>
  <c r="S29" i="8"/>
  <c r="T29" i="8" s="1"/>
  <c r="U29" i="8" s="1"/>
  <c r="AJ29" i="8" s="1"/>
  <c r="AI29" i="8"/>
  <c r="AH29" i="8" s="1"/>
  <c r="R30" i="8"/>
  <c r="S30" i="8" s="1"/>
  <c r="T30" i="8" s="1"/>
  <c r="U30" i="8" s="1"/>
  <c r="AI30" i="8"/>
  <c r="R31" i="8"/>
  <c r="S31" i="8" s="1"/>
  <c r="T31" i="8" s="1"/>
  <c r="U31" i="8" s="1"/>
  <c r="AJ31" i="8" s="1"/>
  <c r="AI31" i="8"/>
  <c r="R32" i="8"/>
  <c r="S32" i="8" s="1"/>
  <c r="T32" i="8" s="1"/>
  <c r="U32" i="8" s="1"/>
  <c r="AI32" i="8"/>
  <c r="R33" i="8"/>
  <c r="S33" i="8" s="1"/>
  <c r="T33" i="8" s="1"/>
  <c r="U33" i="8" s="1"/>
  <c r="AJ33" i="8" s="1"/>
  <c r="AI33" i="8"/>
  <c r="R34" i="8"/>
  <c r="S34" i="8" s="1"/>
  <c r="T34" i="8" s="1"/>
  <c r="U34" i="8" s="1"/>
  <c r="AJ34" i="8" s="1"/>
  <c r="AI34" i="8"/>
  <c r="AH34" i="8" s="1"/>
  <c r="R35" i="8"/>
  <c r="S35" i="8"/>
  <c r="T35" i="8" s="1"/>
  <c r="U35" i="8" s="1"/>
  <c r="AI35" i="8"/>
  <c r="AH35" i="8" s="1"/>
  <c r="R36" i="8"/>
  <c r="S36" i="8" s="1"/>
  <c r="T36" i="8" s="1"/>
  <c r="U36" i="8" s="1"/>
  <c r="AI36" i="8"/>
  <c r="R37" i="8"/>
  <c r="S37" i="8"/>
  <c r="T37" i="8" s="1"/>
  <c r="U37" i="8" s="1"/>
  <c r="AI37" i="8"/>
  <c r="AH37" i="8" s="1"/>
  <c r="F19" i="13"/>
  <c r="O19" i="13"/>
  <c r="R8" i="6"/>
  <c r="S8" i="6" s="1"/>
  <c r="T8" i="6" s="1"/>
  <c r="U8" i="6" s="1"/>
  <c r="AJ8" i="6" s="1"/>
  <c r="AI8" i="6"/>
  <c r="R9" i="6"/>
  <c r="S9" i="6"/>
  <c r="T9" i="6" s="1"/>
  <c r="U9" i="6" s="1"/>
  <c r="AI9" i="6"/>
  <c r="R10" i="6"/>
  <c r="S10" i="6" s="1"/>
  <c r="T10" i="6" s="1"/>
  <c r="U10" i="6" s="1"/>
  <c r="AJ10" i="6" s="1"/>
  <c r="AI10" i="6"/>
  <c r="R11" i="6"/>
  <c r="S11" i="6"/>
  <c r="T11" i="6" s="1"/>
  <c r="U11" i="6" s="1"/>
  <c r="AJ11" i="6" s="1"/>
  <c r="AI11" i="6"/>
  <c r="R12" i="6"/>
  <c r="S12" i="6" s="1"/>
  <c r="T12" i="6" s="1"/>
  <c r="U12" i="6" s="1"/>
  <c r="AI12" i="6"/>
  <c r="R13" i="6"/>
  <c r="S13" i="6" s="1"/>
  <c r="T13" i="6" s="1"/>
  <c r="U13" i="6" s="1"/>
  <c r="AJ13" i="6" s="1"/>
  <c r="AI13" i="6"/>
  <c r="R14" i="6"/>
  <c r="S14" i="6" s="1"/>
  <c r="T14" i="6" s="1"/>
  <c r="U14" i="6" s="1"/>
  <c r="AI14" i="6"/>
  <c r="R15" i="6"/>
  <c r="S15" i="6" s="1"/>
  <c r="T15" i="6" s="1"/>
  <c r="U15" i="6" s="1"/>
  <c r="AJ15" i="6" s="1"/>
  <c r="AI15" i="6"/>
  <c r="R16" i="6"/>
  <c r="S16" i="6" s="1"/>
  <c r="T16" i="6" s="1"/>
  <c r="U16" i="6" s="1"/>
  <c r="AJ16" i="6" s="1"/>
  <c r="AI16" i="6"/>
  <c r="R17" i="6"/>
  <c r="S17" i="6" s="1"/>
  <c r="AI17" i="6"/>
  <c r="R18" i="6"/>
  <c r="S18" i="6" s="1"/>
  <c r="AI18" i="6"/>
  <c r="R19" i="6"/>
  <c r="S19" i="6" s="1"/>
  <c r="AI19" i="6"/>
  <c r="R20" i="6"/>
  <c r="S20" i="6" s="1"/>
  <c r="AI20" i="6"/>
  <c r="R21" i="6"/>
  <c r="S21" i="6" s="1"/>
  <c r="AI21" i="6"/>
  <c r="R22" i="6"/>
  <c r="S22" i="6" s="1"/>
  <c r="AI22" i="6"/>
  <c r="R23" i="6"/>
  <c r="S23" i="6" s="1"/>
  <c r="AI23" i="6"/>
  <c r="R24" i="6"/>
  <c r="S24" i="6" s="1"/>
  <c r="AI24" i="6"/>
  <c r="R25" i="6"/>
  <c r="S25" i="6" s="1"/>
  <c r="AI25" i="6"/>
  <c r="R26" i="6"/>
  <c r="S26" i="6" s="1"/>
  <c r="AI26" i="6"/>
  <c r="R27" i="6"/>
  <c r="S27" i="6" s="1"/>
  <c r="AI27" i="6"/>
  <c r="R28" i="6"/>
  <c r="S28" i="6" s="1"/>
  <c r="AI28" i="6"/>
  <c r="R29" i="6"/>
  <c r="S29" i="6" s="1"/>
  <c r="AI29" i="6"/>
  <c r="R30" i="6"/>
  <c r="S30" i="6" s="1"/>
  <c r="AI30" i="6"/>
  <c r="R31" i="6"/>
  <c r="S31" i="6" s="1"/>
  <c r="AI31" i="6"/>
  <c r="R32" i="6"/>
  <c r="S32" i="6" s="1"/>
  <c r="AI32" i="6"/>
  <c r="R33" i="6"/>
  <c r="S33" i="6" s="1"/>
  <c r="AI33" i="6"/>
  <c r="R34" i="6"/>
  <c r="S34" i="6" s="1"/>
  <c r="AI34" i="6"/>
  <c r="R35" i="6"/>
  <c r="S35" i="6" s="1"/>
  <c r="AI35" i="6"/>
  <c r="R36" i="6"/>
  <c r="S36" i="6" s="1"/>
  <c r="AI36" i="6"/>
  <c r="R37" i="6"/>
  <c r="S37" i="6" s="1"/>
  <c r="AI37" i="6"/>
  <c r="R38" i="6"/>
  <c r="S38" i="6" s="1"/>
  <c r="AI38" i="6"/>
  <c r="R8" i="12"/>
  <c r="S8" i="12" s="1"/>
  <c r="AI8" i="12"/>
  <c r="R9" i="12"/>
  <c r="S9" i="12" s="1"/>
  <c r="AI9" i="12"/>
  <c r="R10" i="12"/>
  <c r="S10" i="12" s="1"/>
  <c r="AI10" i="12"/>
  <c r="R11" i="12"/>
  <c r="S11" i="12" s="1"/>
  <c r="AI11" i="12"/>
  <c r="R12" i="12"/>
  <c r="S12" i="12" s="1"/>
  <c r="AI12" i="12"/>
  <c r="R13" i="12"/>
  <c r="S13" i="12" s="1"/>
  <c r="AI13" i="12"/>
  <c r="R14" i="12"/>
  <c r="S14" i="12" s="1"/>
  <c r="AI14" i="12"/>
  <c r="R15" i="12"/>
  <c r="S15" i="12" s="1"/>
  <c r="AI15" i="12"/>
  <c r="R16" i="12"/>
  <c r="S16" i="12" s="1"/>
  <c r="AI16" i="12"/>
  <c r="R17" i="12"/>
  <c r="S17" i="12" s="1"/>
  <c r="AI17" i="12"/>
  <c r="R18" i="12"/>
  <c r="S18" i="12" s="1"/>
  <c r="AI18" i="12"/>
  <c r="R19" i="12"/>
  <c r="S19" i="12" s="1"/>
  <c r="AI19" i="12"/>
  <c r="R20" i="12"/>
  <c r="S20" i="12" s="1"/>
  <c r="AI20" i="12"/>
  <c r="R21" i="12"/>
  <c r="S21" i="12" s="1"/>
  <c r="AI21" i="12"/>
  <c r="R22" i="12"/>
  <c r="S22" i="12" s="1"/>
  <c r="AI22" i="12"/>
  <c r="R23" i="12"/>
  <c r="S23" i="12" s="1"/>
  <c r="AI23" i="12"/>
  <c r="R24" i="12"/>
  <c r="S24" i="12" s="1"/>
  <c r="AI24" i="12"/>
  <c r="R25" i="12"/>
  <c r="S25" i="12" s="1"/>
  <c r="AI25" i="12"/>
  <c r="R26" i="12"/>
  <c r="S26" i="12" s="1"/>
  <c r="AI26" i="12"/>
  <c r="R27" i="12"/>
  <c r="S27" i="12" s="1"/>
  <c r="AI27" i="12"/>
  <c r="R28" i="12"/>
  <c r="S28" i="12" s="1"/>
  <c r="AI28" i="12"/>
  <c r="R29" i="12"/>
  <c r="S29" i="12" s="1"/>
  <c r="AI29" i="12"/>
  <c r="R30" i="12"/>
  <c r="S30" i="12" s="1"/>
  <c r="AI30" i="12"/>
  <c r="R31" i="12"/>
  <c r="S31" i="12" s="1"/>
  <c r="AI31" i="12"/>
  <c r="R32" i="12"/>
  <c r="S32" i="12" s="1"/>
  <c r="AI32" i="12"/>
  <c r="R33" i="12"/>
  <c r="S33" i="12" s="1"/>
  <c r="AI33" i="12"/>
  <c r="R34" i="12"/>
  <c r="S34" i="12" s="1"/>
  <c r="AI34" i="12"/>
  <c r="R35" i="12"/>
  <c r="S35" i="12" s="1"/>
  <c r="AI35" i="12"/>
  <c r="R36" i="12"/>
  <c r="S36" i="12" s="1"/>
  <c r="AI36" i="12"/>
  <c r="R37" i="12"/>
  <c r="S37" i="12" s="1"/>
  <c r="AI37" i="12"/>
  <c r="R8" i="5"/>
  <c r="S8" i="5" s="1"/>
  <c r="AI8" i="5"/>
  <c r="R9" i="5"/>
  <c r="S9" i="5" s="1"/>
  <c r="AI9" i="5"/>
  <c r="AI39" i="5" s="1"/>
  <c r="R10" i="5"/>
  <c r="S10" i="5" s="1"/>
  <c r="AI10" i="5"/>
  <c r="R11" i="5"/>
  <c r="S11" i="5" s="1"/>
  <c r="AI11" i="5"/>
  <c r="AH11" i="5" s="1"/>
  <c r="R12" i="5"/>
  <c r="S12" i="5" s="1"/>
  <c r="AI12" i="5"/>
  <c r="R13" i="5"/>
  <c r="S13" i="5" s="1"/>
  <c r="AI13" i="5"/>
  <c r="R14" i="5"/>
  <c r="S14" i="5" s="1"/>
  <c r="AI14" i="5"/>
  <c r="R15" i="5"/>
  <c r="S15" i="5" s="1"/>
  <c r="AI15" i="5"/>
  <c r="AH15" i="5" s="1"/>
  <c r="R16" i="5"/>
  <c r="S16" i="5" s="1"/>
  <c r="AI16" i="5"/>
  <c r="R17" i="5"/>
  <c r="S17" i="5" s="1"/>
  <c r="AI17" i="5"/>
  <c r="R18" i="5"/>
  <c r="S18" i="5" s="1"/>
  <c r="AI18" i="5"/>
  <c r="R19" i="5"/>
  <c r="S19" i="5" s="1"/>
  <c r="AI19" i="5"/>
  <c r="AH19" i="5" s="1"/>
  <c r="R20" i="5"/>
  <c r="S20" i="5" s="1"/>
  <c r="AI20" i="5"/>
  <c r="R21" i="5"/>
  <c r="S21" i="5" s="1"/>
  <c r="AI21" i="5"/>
  <c r="R22" i="5"/>
  <c r="S22" i="5" s="1"/>
  <c r="AI22" i="5"/>
  <c r="R23" i="5"/>
  <c r="S23" i="5" s="1"/>
  <c r="AI23" i="5"/>
  <c r="AH23" i="5" s="1"/>
  <c r="R24" i="5"/>
  <c r="S24" i="5" s="1"/>
  <c r="AI24" i="5"/>
  <c r="R25" i="5"/>
  <c r="S25" i="5" s="1"/>
  <c r="AI25" i="5"/>
  <c r="R26" i="5"/>
  <c r="S26" i="5" s="1"/>
  <c r="AI26" i="5"/>
  <c r="R27" i="5"/>
  <c r="S27" i="5" s="1"/>
  <c r="AI27" i="5"/>
  <c r="AH27" i="5" s="1"/>
  <c r="R28" i="5"/>
  <c r="S28" i="5" s="1"/>
  <c r="AI28" i="5"/>
  <c r="R29" i="5"/>
  <c r="S29" i="5" s="1"/>
  <c r="AI29" i="5"/>
  <c r="R30" i="5"/>
  <c r="S30" i="5" s="1"/>
  <c r="AI30" i="5"/>
  <c r="R31" i="5"/>
  <c r="S31" i="5" s="1"/>
  <c r="AI31" i="5"/>
  <c r="AH31" i="5" s="1"/>
  <c r="R32" i="5"/>
  <c r="S32" i="5" s="1"/>
  <c r="AI32" i="5"/>
  <c r="R33" i="5"/>
  <c r="S33" i="5" s="1"/>
  <c r="AI33" i="5"/>
  <c r="R34" i="5"/>
  <c r="S34" i="5" s="1"/>
  <c r="AI34" i="5"/>
  <c r="R35" i="5"/>
  <c r="S35" i="5" s="1"/>
  <c r="AI35" i="5"/>
  <c r="AH35" i="5" s="1"/>
  <c r="R36" i="5"/>
  <c r="S36" i="5" s="1"/>
  <c r="AI36" i="5"/>
  <c r="R37" i="5"/>
  <c r="S37" i="5" s="1"/>
  <c r="AI37" i="5"/>
  <c r="R38" i="5"/>
  <c r="S38" i="5" s="1"/>
  <c r="AI38" i="5"/>
  <c r="L45" i="8"/>
  <c r="L43" i="8"/>
  <c r="L41" i="8"/>
  <c r="A45" i="8"/>
  <c r="A43" i="8"/>
  <c r="A41" i="8"/>
  <c r="AJ48" i="8"/>
  <c r="Z6" i="8"/>
  <c r="AI45" i="8"/>
  <c r="AI44" i="8"/>
  <c r="AI43" i="8"/>
  <c r="AI42" i="8"/>
  <c r="AI41" i="8"/>
  <c r="AB45" i="8"/>
  <c r="S45" i="8"/>
  <c r="S41" i="8"/>
  <c r="AJ7" i="8"/>
  <c r="AI7" i="8"/>
  <c r="AG7" i="8"/>
  <c r="AF7" i="8"/>
  <c r="AD7" i="8"/>
  <c r="AC7" i="8"/>
  <c r="AB7" i="8"/>
  <c r="AA7" i="8"/>
  <c r="U7" i="8"/>
  <c r="T7" i="8"/>
  <c r="S7" i="8"/>
  <c r="Q7" i="8"/>
  <c r="P7" i="8"/>
  <c r="O7" i="8"/>
  <c r="N7" i="8"/>
  <c r="M7" i="8"/>
  <c r="L7" i="8"/>
  <c r="K7" i="8"/>
  <c r="J7" i="8"/>
  <c r="I7" i="8"/>
  <c r="H7" i="8"/>
  <c r="G7" i="8"/>
  <c r="F7" i="8"/>
  <c r="A7" i="8"/>
  <c r="AJ6" i="8"/>
  <c r="AI6" i="8"/>
  <c r="AD6" i="8"/>
  <c r="AC6" i="8"/>
  <c r="AB6" i="8"/>
  <c r="AA6" i="8"/>
  <c r="V6" i="8"/>
  <c r="U6" i="8"/>
  <c r="S6" i="8"/>
  <c r="P6" i="8"/>
  <c r="N6" i="8"/>
  <c r="L6" i="8"/>
  <c r="J6" i="8"/>
  <c r="H6" i="8"/>
  <c r="F6" i="8"/>
  <c r="AJ5" i="8"/>
  <c r="AF5" i="8"/>
  <c r="AD5" i="8"/>
  <c r="AC5" i="8"/>
  <c r="AA5" i="8"/>
  <c r="V5" i="8"/>
  <c r="N5" i="8"/>
  <c r="J5" i="8"/>
  <c r="F5" i="8"/>
  <c r="C5" i="8"/>
  <c r="AJ4" i="8"/>
  <c r="AD4" i="8"/>
  <c r="AA4" i="8"/>
  <c r="F4" i="8"/>
  <c r="C4" i="8"/>
  <c r="N2" i="8"/>
  <c r="F2" i="8"/>
  <c r="AC1" i="8"/>
  <c r="N1" i="8"/>
  <c r="F1" i="8"/>
  <c r="A1" i="8"/>
  <c r="AC38" i="8"/>
  <c r="AJ43" i="8" s="1"/>
  <c r="V38" i="8"/>
  <c r="W38" i="8"/>
  <c r="X38" i="8"/>
  <c r="Y38" i="8"/>
  <c r="AA38" i="8"/>
  <c r="AB38" i="8"/>
  <c r="AD38" i="8"/>
  <c r="AF38" i="8"/>
  <c r="AH36" i="8"/>
  <c r="AH33" i="8"/>
  <c r="AH32" i="8"/>
  <c r="AH31" i="8"/>
  <c r="AH30" i="8"/>
  <c r="AH28" i="8"/>
  <c r="AH26" i="8"/>
  <c r="AH25" i="8"/>
  <c r="AH24" i="8"/>
  <c r="AH23" i="8"/>
  <c r="AH22" i="8"/>
  <c r="AH21" i="8"/>
  <c r="AH20" i="8"/>
  <c r="AH18" i="8"/>
  <c r="AH17" i="8"/>
  <c r="AH16" i="8"/>
  <c r="AH15" i="8"/>
  <c r="AH14" i="8"/>
  <c r="AH13" i="8"/>
  <c r="AH12" i="8"/>
  <c r="AH10" i="8"/>
  <c r="AH9" i="8"/>
  <c r="AH8" i="8"/>
  <c r="Z37" i="8"/>
  <c r="Z36" i="8"/>
  <c r="Z35" i="8"/>
  <c r="Z34" i="8"/>
  <c r="Z33" i="8"/>
  <c r="Z32" i="8"/>
  <c r="Z31" i="8"/>
  <c r="Z30" i="8"/>
  <c r="Z29" i="8"/>
  <c r="Z28" i="8"/>
  <c r="Z27" i="8"/>
  <c r="Z26" i="8"/>
  <c r="Z25" i="8"/>
  <c r="Z24" i="8"/>
  <c r="Z23" i="8"/>
  <c r="Z22" i="8"/>
  <c r="Z21" i="8"/>
  <c r="Z20" i="8"/>
  <c r="Z19" i="8"/>
  <c r="Z18" i="8"/>
  <c r="Z17" i="8"/>
  <c r="Z16" i="8"/>
  <c r="Z15" i="8"/>
  <c r="Z14" i="8"/>
  <c r="Z13" i="8"/>
  <c r="Z12" i="8"/>
  <c r="Z11" i="8"/>
  <c r="Z10" i="8"/>
  <c r="Z9" i="8"/>
  <c r="V7" i="8"/>
  <c r="L45" i="7"/>
  <c r="L43" i="7"/>
  <c r="L41" i="7"/>
  <c r="A45" i="7"/>
  <c r="A43" i="7"/>
  <c r="A41" i="7"/>
  <c r="S45" i="7"/>
  <c r="R38" i="7"/>
  <c r="S38" i="7" s="1"/>
  <c r="T38" i="7" s="1"/>
  <c r="U38" i="7" s="1"/>
  <c r="R37" i="7"/>
  <c r="S37" i="7"/>
  <c r="T37" i="7" s="1"/>
  <c r="U37" i="7" s="1"/>
  <c r="R36" i="7"/>
  <c r="S36" i="7" s="1"/>
  <c r="T36" i="7" s="1"/>
  <c r="U36" i="7" s="1"/>
  <c r="R35" i="7"/>
  <c r="S35" i="7" s="1"/>
  <c r="T35" i="7" s="1"/>
  <c r="U35" i="7" s="1"/>
  <c r="R34" i="7"/>
  <c r="S34" i="7" s="1"/>
  <c r="T34" i="7" s="1"/>
  <c r="U34" i="7" s="1"/>
  <c r="R33" i="7"/>
  <c r="S33" i="7"/>
  <c r="T33" i="7" s="1"/>
  <c r="U33" i="7" s="1"/>
  <c r="R32" i="7"/>
  <c r="S32" i="7" s="1"/>
  <c r="T32" i="7" s="1"/>
  <c r="U32" i="7" s="1"/>
  <c r="R31" i="7"/>
  <c r="S31" i="7" s="1"/>
  <c r="T31" i="7" s="1"/>
  <c r="U31" i="7" s="1"/>
  <c r="R30" i="7"/>
  <c r="S30" i="7" s="1"/>
  <c r="T30" i="7" s="1"/>
  <c r="U30" i="7" s="1"/>
  <c r="R29" i="7"/>
  <c r="S29" i="7" s="1"/>
  <c r="T29" i="7" s="1"/>
  <c r="U29" i="7" s="1"/>
  <c r="R28" i="7"/>
  <c r="S28" i="7" s="1"/>
  <c r="T28" i="7" s="1"/>
  <c r="U28" i="7" s="1"/>
  <c r="R27" i="7"/>
  <c r="S27" i="7" s="1"/>
  <c r="T27" i="7" s="1"/>
  <c r="U27" i="7" s="1"/>
  <c r="R26" i="7"/>
  <c r="S26" i="7" s="1"/>
  <c r="T26" i="7" s="1"/>
  <c r="U26" i="7" s="1"/>
  <c r="R25" i="7"/>
  <c r="S25" i="7" s="1"/>
  <c r="T25" i="7" s="1"/>
  <c r="U25" i="7" s="1"/>
  <c r="R24" i="7"/>
  <c r="S24" i="7" s="1"/>
  <c r="T24" i="7" s="1"/>
  <c r="U24" i="7" s="1"/>
  <c r="R23" i="7"/>
  <c r="S23" i="7" s="1"/>
  <c r="T23" i="7" s="1"/>
  <c r="U23" i="7" s="1"/>
  <c r="R22" i="7"/>
  <c r="S22" i="7" s="1"/>
  <c r="T22" i="7" s="1"/>
  <c r="U22" i="7" s="1"/>
  <c r="R21" i="7"/>
  <c r="S21" i="7"/>
  <c r="T21" i="7" s="1"/>
  <c r="U21" i="7" s="1"/>
  <c r="R20" i="7"/>
  <c r="S20" i="7" s="1"/>
  <c r="T20" i="7" s="1"/>
  <c r="U20" i="7" s="1"/>
  <c r="R19" i="7"/>
  <c r="S19" i="7" s="1"/>
  <c r="T19" i="7" s="1"/>
  <c r="U19" i="7" s="1"/>
  <c r="R18" i="7"/>
  <c r="S18" i="7" s="1"/>
  <c r="T18" i="7" s="1"/>
  <c r="U18" i="7" s="1"/>
  <c r="R17" i="7"/>
  <c r="S17" i="7"/>
  <c r="T17" i="7" s="1"/>
  <c r="U17" i="7" s="1"/>
  <c r="R16" i="7"/>
  <c r="S16" i="7" s="1"/>
  <c r="T16" i="7" s="1"/>
  <c r="U16" i="7" s="1"/>
  <c r="R15" i="7"/>
  <c r="S15" i="7" s="1"/>
  <c r="T15" i="7" s="1"/>
  <c r="U15" i="7" s="1"/>
  <c r="R14" i="7"/>
  <c r="S14" i="7" s="1"/>
  <c r="T14" i="7" s="1"/>
  <c r="U14" i="7" s="1"/>
  <c r="R13" i="7"/>
  <c r="S13" i="7" s="1"/>
  <c r="T13" i="7" s="1"/>
  <c r="U13" i="7" s="1"/>
  <c r="R12" i="7"/>
  <c r="S12" i="7" s="1"/>
  <c r="T12" i="7" s="1"/>
  <c r="U12" i="7" s="1"/>
  <c r="R11" i="7"/>
  <c r="S11" i="7" s="1"/>
  <c r="T11" i="7" s="1"/>
  <c r="U11" i="7" s="1"/>
  <c r="R10" i="7"/>
  <c r="S10" i="7" s="1"/>
  <c r="T10" i="7" s="1"/>
  <c r="U10" i="7" s="1"/>
  <c r="R9" i="7"/>
  <c r="S9" i="7" s="1"/>
  <c r="T9" i="7" s="1"/>
  <c r="U9" i="7" s="1"/>
  <c r="R8" i="7"/>
  <c r="S8" i="7" s="1"/>
  <c r="T8" i="7" s="1"/>
  <c r="U8" i="7" s="1"/>
  <c r="AJ48" i="7"/>
  <c r="Z6" i="7"/>
  <c r="AI45" i="7"/>
  <c r="AI44" i="7"/>
  <c r="AI43" i="7"/>
  <c r="AI42" i="7"/>
  <c r="AI41" i="7"/>
  <c r="AB45" i="7"/>
  <c r="S41" i="7"/>
  <c r="AJ7" i="7"/>
  <c r="AI7" i="7"/>
  <c r="AG7" i="7"/>
  <c r="AF7" i="7"/>
  <c r="AD7" i="7"/>
  <c r="AC7" i="7"/>
  <c r="AB7" i="7"/>
  <c r="AA7" i="7"/>
  <c r="U7" i="7"/>
  <c r="T7" i="7"/>
  <c r="S7" i="7"/>
  <c r="Q7" i="7"/>
  <c r="P7" i="7"/>
  <c r="O7" i="7"/>
  <c r="N7" i="7"/>
  <c r="M7" i="7"/>
  <c r="L7" i="7"/>
  <c r="K7" i="7"/>
  <c r="J7" i="7"/>
  <c r="I7" i="7"/>
  <c r="H7" i="7"/>
  <c r="G7" i="7"/>
  <c r="F7" i="7"/>
  <c r="A7" i="7"/>
  <c r="AJ6" i="7"/>
  <c r="AI6" i="7"/>
  <c r="AD6" i="7"/>
  <c r="AC6" i="7"/>
  <c r="AB6" i="7"/>
  <c r="AA6" i="7"/>
  <c r="V6" i="7"/>
  <c r="U6" i="7"/>
  <c r="S6" i="7"/>
  <c r="P6" i="7"/>
  <c r="N6" i="7"/>
  <c r="L6" i="7"/>
  <c r="J6" i="7"/>
  <c r="H6" i="7"/>
  <c r="F6" i="7"/>
  <c r="AJ5" i="7"/>
  <c r="AF5" i="7"/>
  <c r="AD5" i="7"/>
  <c r="AC5" i="7"/>
  <c r="AA5" i="7"/>
  <c r="V5" i="7"/>
  <c r="N5" i="7"/>
  <c r="J5" i="7"/>
  <c r="F5" i="7"/>
  <c r="C5" i="7"/>
  <c r="AJ4" i="7"/>
  <c r="AD4" i="7"/>
  <c r="AA4" i="7"/>
  <c r="F4" i="7"/>
  <c r="C4" i="7"/>
  <c r="N2" i="7"/>
  <c r="F2" i="7"/>
  <c r="AC1" i="7"/>
  <c r="N1" i="7"/>
  <c r="F1" i="7"/>
  <c r="A1" i="7"/>
  <c r="AC39" i="7"/>
  <c r="AJ43" i="7" s="1"/>
  <c r="V39" i="7"/>
  <c r="W39" i="7"/>
  <c r="X39" i="7"/>
  <c r="Y39" i="7"/>
  <c r="AA39" i="7"/>
  <c r="AB39" i="7"/>
  <c r="AD39" i="7"/>
  <c r="AF39" i="7"/>
  <c r="AI38" i="7"/>
  <c r="AH38" i="7" s="1"/>
  <c r="AI37" i="7"/>
  <c r="AH37" i="7" s="1"/>
  <c r="AI36" i="7"/>
  <c r="AH36" i="7" s="1"/>
  <c r="AI35" i="7"/>
  <c r="AH35" i="7" s="1"/>
  <c r="AI34" i="7"/>
  <c r="AH34" i="7" s="1"/>
  <c r="AI33" i="7"/>
  <c r="AH33" i="7" s="1"/>
  <c r="AI32" i="7"/>
  <c r="AH32" i="7" s="1"/>
  <c r="AI31" i="7"/>
  <c r="AH31" i="7" s="1"/>
  <c r="AH30" i="7"/>
  <c r="AI29" i="7"/>
  <c r="AH29" i="7" s="1"/>
  <c r="AI28" i="7"/>
  <c r="AH28" i="7" s="1"/>
  <c r="AI27" i="7"/>
  <c r="AH27" i="7" s="1"/>
  <c r="AI26" i="7"/>
  <c r="AH26" i="7" s="1"/>
  <c r="AI25" i="7"/>
  <c r="AH25" i="7" s="1"/>
  <c r="AI24" i="7"/>
  <c r="AH24" i="7" s="1"/>
  <c r="AI23" i="7"/>
  <c r="AH23" i="7" s="1"/>
  <c r="AI22" i="7"/>
  <c r="AH22" i="7" s="1"/>
  <c r="AI21" i="7"/>
  <c r="AH21" i="7" s="1"/>
  <c r="AI20" i="7"/>
  <c r="AH20" i="7" s="1"/>
  <c r="AI19" i="7"/>
  <c r="AH19" i="7" s="1"/>
  <c r="AI18" i="7"/>
  <c r="AH18" i="7" s="1"/>
  <c r="AI17" i="7"/>
  <c r="AH17" i="7" s="1"/>
  <c r="AI16" i="7"/>
  <c r="AH16" i="7" s="1"/>
  <c r="AI15" i="7"/>
  <c r="AH15" i="7" s="1"/>
  <c r="AI14" i="7"/>
  <c r="AH14" i="7" s="1"/>
  <c r="AI13" i="7"/>
  <c r="AH13" i="7" s="1"/>
  <c r="AI12" i="7"/>
  <c r="AH12" i="7" s="1"/>
  <c r="AI11" i="7"/>
  <c r="AH11" i="7" s="1"/>
  <c r="AI10" i="7"/>
  <c r="AH10" i="7" s="1"/>
  <c r="AI9" i="7"/>
  <c r="AH9" i="7" s="1"/>
  <c r="AI8" i="7"/>
  <c r="AH8" i="7" s="1"/>
  <c r="Z38" i="7"/>
  <c r="Z37" i="7"/>
  <c r="Z36" i="7"/>
  <c r="Z35" i="7"/>
  <c r="Z34" i="7"/>
  <c r="Z33" i="7"/>
  <c r="Z32" i="7"/>
  <c r="Z31" i="7"/>
  <c r="Z30" i="7"/>
  <c r="Z29" i="7"/>
  <c r="Z28" i="7"/>
  <c r="Z27" i="7"/>
  <c r="Z26" i="7"/>
  <c r="Z25" i="7"/>
  <c r="Z24" i="7"/>
  <c r="Z23" i="7"/>
  <c r="Z22" i="7"/>
  <c r="Z21" i="7"/>
  <c r="Z20" i="7"/>
  <c r="Z19" i="7"/>
  <c r="Z18" i="7"/>
  <c r="Z17" i="7"/>
  <c r="Z16" i="7"/>
  <c r="Z15" i="7"/>
  <c r="Z14" i="7"/>
  <c r="Z13" i="7"/>
  <c r="Z12" i="7"/>
  <c r="Z11" i="7"/>
  <c r="Z10" i="7"/>
  <c r="Z9" i="7"/>
  <c r="Z8" i="7"/>
  <c r="V7" i="7"/>
  <c r="R8" i="2"/>
  <c r="S8" i="2" s="1"/>
  <c r="T8" i="2" s="1"/>
  <c r="AI8" i="2"/>
  <c r="R9" i="2"/>
  <c r="S9" i="2" s="1"/>
  <c r="T9" i="2" s="1"/>
  <c r="AI9" i="2"/>
  <c r="R10" i="2"/>
  <c r="S10" i="2"/>
  <c r="T10" i="2" s="1"/>
  <c r="AI10" i="2"/>
  <c r="R11" i="2"/>
  <c r="S11" i="2" s="1"/>
  <c r="T11" i="2" s="1"/>
  <c r="AI11" i="2"/>
  <c r="R12" i="2"/>
  <c r="S12" i="2"/>
  <c r="T12" i="2" s="1"/>
  <c r="AI12" i="2"/>
  <c r="R13" i="2"/>
  <c r="S13" i="2" s="1"/>
  <c r="T13" i="2" s="1"/>
  <c r="AI13" i="2"/>
  <c r="R14" i="2"/>
  <c r="S14" i="2" s="1"/>
  <c r="T14" i="2" s="1"/>
  <c r="AI14" i="2"/>
  <c r="R15" i="2"/>
  <c r="S15" i="2" s="1"/>
  <c r="T15" i="2" s="1"/>
  <c r="AI15" i="2"/>
  <c r="R16" i="2"/>
  <c r="S16" i="2" s="1"/>
  <c r="T16" i="2" s="1"/>
  <c r="AI16" i="2"/>
  <c r="R17" i="2"/>
  <c r="S17" i="2" s="1"/>
  <c r="T17" i="2" s="1"/>
  <c r="AI17" i="2"/>
  <c r="R18" i="2"/>
  <c r="S18" i="2"/>
  <c r="T18" i="2" s="1"/>
  <c r="AI18" i="2"/>
  <c r="R19" i="2"/>
  <c r="S19" i="2" s="1"/>
  <c r="T19" i="2" s="1"/>
  <c r="AI19" i="2"/>
  <c r="R20" i="2"/>
  <c r="S20" i="2"/>
  <c r="T20" i="2" s="1"/>
  <c r="AI20" i="2"/>
  <c r="R21" i="2"/>
  <c r="S21" i="2" s="1"/>
  <c r="T21" i="2" s="1"/>
  <c r="AI21" i="2"/>
  <c r="R22" i="2"/>
  <c r="S22" i="2" s="1"/>
  <c r="T22" i="2" s="1"/>
  <c r="AI22" i="2"/>
  <c r="R23" i="2"/>
  <c r="S23" i="2" s="1"/>
  <c r="T23" i="2" s="1"/>
  <c r="AI23" i="2"/>
  <c r="R24" i="2"/>
  <c r="S24" i="2" s="1"/>
  <c r="T24" i="2" s="1"/>
  <c r="AI24" i="2"/>
  <c r="R25" i="2"/>
  <c r="S25" i="2" s="1"/>
  <c r="T25" i="2" s="1"/>
  <c r="AI25" i="2"/>
  <c r="R26" i="2"/>
  <c r="S26" i="2"/>
  <c r="T26" i="2" s="1"/>
  <c r="AI26" i="2"/>
  <c r="R27" i="2"/>
  <c r="S27" i="2" s="1"/>
  <c r="T27" i="2" s="1"/>
  <c r="AI27" i="2"/>
  <c r="R28" i="2"/>
  <c r="S28" i="2"/>
  <c r="T28" i="2" s="1"/>
  <c r="AI28" i="2"/>
  <c r="R29" i="2"/>
  <c r="S29" i="2" s="1"/>
  <c r="T29" i="2" s="1"/>
  <c r="AI29" i="2"/>
  <c r="R30" i="2"/>
  <c r="S30" i="2" s="1"/>
  <c r="T30" i="2" s="1"/>
  <c r="AI30" i="2"/>
  <c r="R31" i="2"/>
  <c r="S31" i="2" s="1"/>
  <c r="T31" i="2" s="1"/>
  <c r="AI31" i="2"/>
  <c r="R32" i="2"/>
  <c r="S32" i="2" s="1"/>
  <c r="T32" i="2" s="1"/>
  <c r="AI32" i="2"/>
  <c r="R33" i="2"/>
  <c r="S33" i="2" s="1"/>
  <c r="T33" i="2" s="1"/>
  <c r="AI33" i="2"/>
  <c r="R34" i="2"/>
  <c r="S34" i="2" s="1"/>
  <c r="AI34" i="2"/>
  <c r="R35" i="2"/>
  <c r="S35" i="2" s="1"/>
  <c r="AI35" i="2"/>
  <c r="R36" i="2"/>
  <c r="S36" i="2" s="1"/>
  <c r="AI36" i="2"/>
  <c r="R37" i="2"/>
  <c r="S37" i="2" s="1"/>
  <c r="AI37" i="2"/>
  <c r="R8" i="4"/>
  <c r="S8" i="4" s="1"/>
  <c r="AI8" i="4"/>
  <c r="R9" i="4"/>
  <c r="S9" i="4" s="1"/>
  <c r="AI9" i="4"/>
  <c r="R10" i="4"/>
  <c r="S10" i="4" s="1"/>
  <c r="AI10" i="4"/>
  <c r="R11" i="4"/>
  <c r="S11" i="4" s="1"/>
  <c r="AI11" i="4"/>
  <c r="R12" i="4"/>
  <c r="S12" i="4" s="1"/>
  <c r="AI12" i="4"/>
  <c r="R13" i="4"/>
  <c r="S13" i="4" s="1"/>
  <c r="AI13" i="4"/>
  <c r="R14" i="4"/>
  <c r="S14" i="4" s="1"/>
  <c r="AI14" i="4"/>
  <c r="R15" i="4"/>
  <c r="S15" i="4" s="1"/>
  <c r="AI15" i="4"/>
  <c r="R16" i="4"/>
  <c r="S16" i="4" s="1"/>
  <c r="AI16" i="4"/>
  <c r="R17" i="4"/>
  <c r="S17" i="4" s="1"/>
  <c r="AI17" i="4"/>
  <c r="R18" i="4"/>
  <c r="S18" i="4" s="1"/>
  <c r="AI18" i="4"/>
  <c r="R19" i="4"/>
  <c r="S19" i="4" s="1"/>
  <c r="AI19" i="4"/>
  <c r="R20" i="4"/>
  <c r="S20" i="4" s="1"/>
  <c r="AI20" i="4"/>
  <c r="R21" i="4"/>
  <c r="S21" i="4" s="1"/>
  <c r="AI21" i="4"/>
  <c r="R22" i="4"/>
  <c r="S22" i="4" s="1"/>
  <c r="AI22" i="4"/>
  <c r="R23" i="4"/>
  <c r="S23" i="4" s="1"/>
  <c r="AI23" i="4"/>
  <c r="R24" i="4"/>
  <c r="S24" i="4" s="1"/>
  <c r="AI24" i="4"/>
  <c r="R25" i="4"/>
  <c r="S25" i="4" s="1"/>
  <c r="AI25" i="4"/>
  <c r="R26" i="4"/>
  <c r="S26" i="4" s="1"/>
  <c r="AI26" i="4"/>
  <c r="R27" i="4"/>
  <c r="S27" i="4" s="1"/>
  <c r="AI27" i="4"/>
  <c r="R28" i="4"/>
  <c r="S28" i="4" s="1"/>
  <c r="AI28" i="4"/>
  <c r="R29" i="4"/>
  <c r="S29" i="4" s="1"/>
  <c r="AI29" i="4"/>
  <c r="R30" i="4"/>
  <c r="S30" i="4" s="1"/>
  <c r="AI30" i="4"/>
  <c r="R31" i="4"/>
  <c r="S31" i="4" s="1"/>
  <c r="AI31" i="4"/>
  <c r="R32" i="4"/>
  <c r="S32" i="4" s="1"/>
  <c r="AI32" i="4"/>
  <c r="R33" i="4"/>
  <c r="S33" i="4" s="1"/>
  <c r="AI33" i="4"/>
  <c r="R34" i="4"/>
  <c r="S34" i="4" s="1"/>
  <c r="AI34" i="4"/>
  <c r="R35" i="4"/>
  <c r="S35" i="4" s="1"/>
  <c r="AI35" i="4"/>
  <c r="R36" i="4"/>
  <c r="S36" i="4" s="1"/>
  <c r="AI36" i="4"/>
  <c r="R37" i="4"/>
  <c r="S37" i="4" s="1"/>
  <c r="AI37" i="4"/>
  <c r="R38" i="4"/>
  <c r="S38" i="4" s="1"/>
  <c r="AI38" i="4"/>
  <c r="R8" i="3"/>
  <c r="S8" i="3" s="1"/>
  <c r="AI8" i="3"/>
  <c r="R9" i="3"/>
  <c r="S9" i="3" s="1"/>
  <c r="AI9" i="3"/>
  <c r="R10" i="3"/>
  <c r="S10" i="3" s="1"/>
  <c r="AI10" i="3"/>
  <c r="R11" i="3"/>
  <c r="S11" i="3" s="1"/>
  <c r="AI11" i="3"/>
  <c r="R12" i="3"/>
  <c r="S12" i="3" s="1"/>
  <c r="AI12" i="3"/>
  <c r="R13" i="3"/>
  <c r="S13" i="3" s="1"/>
  <c r="AI13" i="3"/>
  <c r="R14" i="3"/>
  <c r="S14" i="3" s="1"/>
  <c r="AI14" i="3"/>
  <c r="R15" i="3"/>
  <c r="S15" i="3" s="1"/>
  <c r="AI15" i="3"/>
  <c r="R16" i="3"/>
  <c r="S16" i="3" s="1"/>
  <c r="AI16" i="3"/>
  <c r="R17" i="3"/>
  <c r="S17" i="3" s="1"/>
  <c r="AI17" i="3"/>
  <c r="R18" i="3"/>
  <c r="S18" i="3" s="1"/>
  <c r="AI18" i="3"/>
  <c r="R19" i="3"/>
  <c r="S19" i="3" s="1"/>
  <c r="AI19" i="3"/>
  <c r="R20" i="3"/>
  <c r="S20" i="3" s="1"/>
  <c r="AI20" i="3"/>
  <c r="R21" i="3"/>
  <c r="S21" i="3" s="1"/>
  <c r="AI21" i="3"/>
  <c r="R22" i="3"/>
  <c r="S22" i="3" s="1"/>
  <c r="AI22" i="3"/>
  <c r="R23" i="3"/>
  <c r="S23" i="3" s="1"/>
  <c r="R24" i="3"/>
  <c r="S24" i="3" s="1"/>
  <c r="AI24" i="3"/>
  <c r="R25" i="3"/>
  <c r="S25" i="3" s="1"/>
  <c r="AI25" i="3"/>
  <c r="R26" i="3"/>
  <c r="S26" i="3" s="1"/>
  <c r="AI26" i="3"/>
  <c r="R27" i="3"/>
  <c r="S27" i="3" s="1"/>
  <c r="AI27" i="3"/>
  <c r="R28" i="3"/>
  <c r="S28" i="3" s="1"/>
  <c r="AI28" i="3"/>
  <c r="R29" i="3"/>
  <c r="S29" i="3" s="1"/>
  <c r="AI29" i="3"/>
  <c r="R30" i="3"/>
  <c r="S30" i="3" s="1"/>
  <c r="AI30" i="3"/>
  <c r="R31" i="3"/>
  <c r="S31" i="3" s="1"/>
  <c r="AI31" i="3"/>
  <c r="R32" i="3"/>
  <c r="S32" i="3" s="1"/>
  <c r="AI32" i="3"/>
  <c r="R33" i="3"/>
  <c r="S33" i="3" s="1"/>
  <c r="AI33" i="3"/>
  <c r="R34" i="3"/>
  <c r="S34" i="3" s="1"/>
  <c r="AI34" i="3"/>
  <c r="R35" i="3"/>
  <c r="S35" i="3" s="1"/>
  <c r="AI35" i="3"/>
  <c r="R36" i="3"/>
  <c r="S36" i="3" s="1"/>
  <c r="AI36" i="3"/>
  <c r="R37" i="3"/>
  <c r="S37" i="3" s="1"/>
  <c r="AI37" i="3"/>
  <c r="AJ41" i="3"/>
  <c r="L44" i="10"/>
  <c r="L42" i="10"/>
  <c r="L40" i="10"/>
  <c r="A44" i="10"/>
  <c r="A42" i="10"/>
  <c r="A40" i="10"/>
  <c r="AJ47" i="10"/>
  <c r="Z6" i="10"/>
  <c r="AI44" i="10"/>
  <c r="AI43" i="10"/>
  <c r="AI42" i="10"/>
  <c r="AI41" i="10"/>
  <c r="AI40" i="10"/>
  <c r="AB44" i="10"/>
  <c r="S44" i="10"/>
  <c r="S40" i="10"/>
  <c r="S36" i="10"/>
  <c r="AJ7" i="10"/>
  <c r="AI7" i="10"/>
  <c r="AG7" i="10"/>
  <c r="AF7" i="10"/>
  <c r="AD7" i="10"/>
  <c r="AC7" i="10"/>
  <c r="AB7" i="10"/>
  <c r="AA7" i="10"/>
  <c r="U7" i="10"/>
  <c r="T7" i="10"/>
  <c r="S7" i="10"/>
  <c r="Q7" i="10"/>
  <c r="P7" i="10"/>
  <c r="O7" i="10"/>
  <c r="N7" i="10"/>
  <c r="M7" i="10"/>
  <c r="L7" i="10"/>
  <c r="K7" i="10"/>
  <c r="J7" i="10"/>
  <c r="I7" i="10"/>
  <c r="H7" i="10"/>
  <c r="G7" i="10"/>
  <c r="F7" i="10"/>
  <c r="A7" i="10"/>
  <c r="AJ6" i="10"/>
  <c r="AJ5" i="10"/>
  <c r="AJ4" i="10"/>
  <c r="AI6" i="10"/>
  <c r="AF5" i="10"/>
  <c r="AD6" i="10"/>
  <c r="AD5" i="10"/>
  <c r="AC6" i="10"/>
  <c r="AC5" i="10"/>
  <c r="AB6" i="10"/>
  <c r="AA6" i="10"/>
  <c r="AA5" i="10"/>
  <c r="AD4" i="10"/>
  <c r="AA4" i="10"/>
  <c r="V6" i="10"/>
  <c r="V5" i="10"/>
  <c r="U6" i="10"/>
  <c r="S6" i="10"/>
  <c r="P6" i="10"/>
  <c r="N6" i="10"/>
  <c r="L6" i="10"/>
  <c r="J6" i="10"/>
  <c r="H6" i="10"/>
  <c r="F6" i="10"/>
  <c r="N5" i="10"/>
  <c r="J5" i="10"/>
  <c r="F5" i="10"/>
  <c r="F4" i="10"/>
  <c r="C5" i="10"/>
  <c r="C4" i="10"/>
  <c r="F1" i="10"/>
  <c r="N1" i="10"/>
  <c r="AC1" i="10"/>
  <c r="F2" i="10"/>
  <c r="N2" i="10"/>
  <c r="A1" i="10"/>
  <c r="AC36" i="10"/>
  <c r="AJ42" i="10" s="1"/>
  <c r="V36" i="10"/>
  <c r="W36" i="10"/>
  <c r="X36" i="10"/>
  <c r="Y36" i="10"/>
  <c r="AA36" i="10"/>
  <c r="AB36" i="10"/>
  <c r="AD36" i="10"/>
  <c r="AF36" i="10"/>
  <c r="AH34" i="10"/>
  <c r="AH33" i="10"/>
  <c r="AH31" i="10"/>
  <c r="AH29" i="10"/>
  <c r="AH28" i="10"/>
  <c r="AH25" i="10"/>
  <c r="AH24" i="10"/>
  <c r="AH23" i="10"/>
  <c r="AH22" i="10"/>
  <c r="AH14" i="10"/>
  <c r="AH11" i="10"/>
  <c r="AH10" i="10"/>
  <c r="AH9" i="10"/>
  <c r="AH8" i="10"/>
  <c r="Z35" i="10"/>
  <c r="Z34" i="10"/>
  <c r="Z33" i="10"/>
  <c r="Z32" i="10"/>
  <c r="Z31" i="10"/>
  <c r="Z30" i="10"/>
  <c r="Z29" i="10"/>
  <c r="Z28" i="10"/>
  <c r="Z27" i="10"/>
  <c r="Z26" i="10"/>
  <c r="Z25" i="10"/>
  <c r="Z24" i="10"/>
  <c r="Z23" i="10"/>
  <c r="Z22" i="10"/>
  <c r="Z21" i="10"/>
  <c r="Z20" i="10"/>
  <c r="Z19" i="10"/>
  <c r="Z18" i="10"/>
  <c r="Z17" i="10"/>
  <c r="Z16" i="10"/>
  <c r="Z15" i="10"/>
  <c r="Z14" i="10"/>
  <c r="Z13" i="10"/>
  <c r="Z12" i="10"/>
  <c r="Z11" i="10"/>
  <c r="Z10" i="10"/>
  <c r="Z9" i="10"/>
  <c r="Z8" i="10"/>
  <c r="V7" i="10"/>
  <c r="H1" i="10"/>
  <c r="A2" i="11"/>
  <c r="AC39" i="11"/>
  <c r="AJ43" i="11"/>
  <c r="AI39" i="11"/>
  <c r="AF39" i="11"/>
  <c r="AD39" i="11"/>
  <c r="AB39" i="11"/>
  <c r="AA39" i="11"/>
  <c r="Y39" i="11"/>
  <c r="X39" i="11"/>
  <c r="W39" i="11"/>
  <c r="V39" i="11"/>
  <c r="AH9" i="11"/>
  <c r="AH10" i="11"/>
  <c r="AH11" i="11"/>
  <c r="AH12" i="11"/>
  <c r="AH13" i="11"/>
  <c r="AH14" i="11"/>
  <c r="AH15" i="11"/>
  <c r="AH16" i="11"/>
  <c r="AH18" i="11"/>
  <c r="AH19" i="11"/>
  <c r="AH20" i="11"/>
  <c r="AH21" i="11"/>
  <c r="AH22" i="11"/>
  <c r="AH23" i="11"/>
  <c r="AH24" i="11"/>
  <c r="AH25" i="11"/>
  <c r="AH26" i="11"/>
  <c r="AH27" i="11"/>
  <c r="AH28" i="11"/>
  <c r="AH29" i="11"/>
  <c r="AH30" i="11"/>
  <c r="AH31" i="11"/>
  <c r="AH32" i="11"/>
  <c r="AH33" i="11"/>
  <c r="AH34" i="11"/>
  <c r="AH35" i="11"/>
  <c r="AH36" i="11"/>
  <c r="AH37" i="11"/>
  <c r="AH38" i="11"/>
  <c r="AH8" i="11"/>
  <c r="Z9" i="11"/>
  <c r="Z10" i="11"/>
  <c r="Z11" i="11"/>
  <c r="Z12" i="11"/>
  <c r="Z13" i="11"/>
  <c r="Z14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38" i="11"/>
  <c r="Z8" i="11"/>
  <c r="L45" i="5"/>
  <c r="L43" i="5"/>
  <c r="L41" i="5"/>
  <c r="A45" i="5"/>
  <c r="A43" i="5"/>
  <c r="A41" i="5"/>
  <c r="A48" i="5"/>
  <c r="AJ48" i="5"/>
  <c r="Z6" i="5"/>
  <c r="AI45" i="5"/>
  <c r="AI44" i="5"/>
  <c r="AI43" i="5"/>
  <c r="AI42" i="5"/>
  <c r="AI41" i="5"/>
  <c r="AB45" i="5"/>
  <c r="S45" i="5"/>
  <c r="S41" i="5"/>
  <c r="AJ7" i="5"/>
  <c r="AI7" i="5"/>
  <c r="AG7" i="5"/>
  <c r="AF7" i="5"/>
  <c r="AD7" i="5"/>
  <c r="AC7" i="5"/>
  <c r="AB7" i="5"/>
  <c r="AA7" i="5"/>
  <c r="Y7" i="5"/>
  <c r="W7" i="5"/>
  <c r="V7" i="5"/>
  <c r="U7" i="5"/>
  <c r="T7" i="5"/>
  <c r="S7" i="5"/>
  <c r="Q7" i="5"/>
  <c r="P7" i="5"/>
  <c r="O7" i="5"/>
  <c r="N7" i="5"/>
  <c r="M7" i="5"/>
  <c r="L7" i="5"/>
  <c r="K7" i="5"/>
  <c r="J7" i="5"/>
  <c r="I7" i="5"/>
  <c r="H7" i="5"/>
  <c r="G7" i="5"/>
  <c r="F7" i="5"/>
  <c r="A7" i="5"/>
  <c r="AJ6" i="5"/>
  <c r="AI6" i="5"/>
  <c r="AD6" i="5"/>
  <c r="AC6" i="5"/>
  <c r="AB6" i="5"/>
  <c r="AA6" i="5"/>
  <c r="V6" i="5"/>
  <c r="U6" i="5"/>
  <c r="S6" i="5"/>
  <c r="P6" i="5"/>
  <c r="N6" i="5"/>
  <c r="L6" i="5"/>
  <c r="J6" i="5"/>
  <c r="H6" i="5"/>
  <c r="F6" i="5"/>
  <c r="AJ5" i="5"/>
  <c r="AF5" i="5"/>
  <c r="AD5" i="5"/>
  <c r="AC5" i="5"/>
  <c r="AA5" i="5"/>
  <c r="V5" i="5"/>
  <c r="N5" i="5"/>
  <c r="J5" i="5"/>
  <c r="F5" i="5"/>
  <c r="C5" i="5"/>
  <c r="AJ4" i="5"/>
  <c r="AD4" i="5"/>
  <c r="AA4" i="5"/>
  <c r="F4" i="5"/>
  <c r="C4" i="5"/>
  <c r="N2" i="5"/>
  <c r="F2" i="5"/>
  <c r="AC1" i="5"/>
  <c r="N1" i="5"/>
  <c r="H1" i="5"/>
  <c r="F1" i="5"/>
  <c r="A1" i="5"/>
  <c r="AC39" i="5"/>
  <c r="AJ43" i="5" s="1"/>
  <c r="AF39" i="5"/>
  <c r="AD39" i="5"/>
  <c r="AB39" i="5"/>
  <c r="AA39" i="5"/>
  <c r="Y39" i="5"/>
  <c r="X39" i="5"/>
  <c r="W39" i="5"/>
  <c r="V39" i="5"/>
  <c r="AH38" i="5"/>
  <c r="AH37" i="5"/>
  <c r="AH36" i="5"/>
  <c r="AH34" i="5"/>
  <c r="AH33" i="5"/>
  <c r="AH32" i="5"/>
  <c r="AH30" i="5"/>
  <c r="AH29" i="5"/>
  <c r="AH28" i="5"/>
  <c r="AH26" i="5"/>
  <c r="AH25" i="5"/>
  <c r="AH24" i="5"/>
  <c r="AH22" i="5"/>
  <c r="AH21" i="5"/>
  <c r="AH20" i="5"/>
  <c r="AH18" i="5"/>
  <c r="AH17" i="5"/>
  <c r="AH16" i="5"/>
  <c r="AH14" i="5"/>
  <c r="AH13" i="5"/>
  <c r="AH12" i="5"/>
  <c r="AH10" i="5"/>
  <c r="AH9" i="5"/>
  <c r="AH8" i="5"/>
  <c r="Z38" i="5"/>
  <c r="Z37" i="5"/>
  <c r="Z36" i="5"/>
  <c r="Z35" i="5"/>
  <c r="Z34" i="5"/>
  <c r="Z33" i="5"/>
  <c r="Z32" i="5"/>
  <c r="Z31" i="5"/>
  <c r="Z30" i="5"/>
  <c r="Z29" i="5"/>
  <c r="Z28" i="5"/>
  <c r="Z27" i="5"/>
  <c r="Z26" i="5"/>
  <c r="Z25" i="5"/>
  <c r="Z24" i="5"/>
  <c r="Z23" i="5"/>
  <c r="Z22" i="5"/>
  <c r="Z21" i="5"/>
  <c r="Z20" i="5"/>
  <c r="Z19" i="5"/>
  <c r="Z18" i="5"/>
  <c r="Z17" i="5"/>
  <c r="Z16" i="5"/>
  <c r="Z15" i="5"/>
  <c r="Z14" i="5"/>
  <c r="Z13" i="5"/>
  <c r="Z12" i="5"/>
  <c r="Z11" i="5"/>
  <c r="Z10" i="5"/>
  <c r="Z9" i="5"/>
  <c r="Z8" i="5"/>
  <c r="L45" i="12"/>
  <c r="L43" i="12"/>
  <c r="L41" i="12"/>
  <c r="A45" i="12"/>
  <c r="A43" i="12"/>
  <c r="A41" i="12"/>
  <c r="A48" i="12"/>
  <c r="AJ48" i="12"/>
  <c r="Z6" i="12"/>
  <c r="AI45" i="12"/>
  <c r="AI44" i="12"/>
  <c r="AI43" i="12"/>
  <c r="AI42" i="12"/>
  <c r="AI41" i="12"/>
  <c r="AB45" i="12"/>
  <c r="S45" i="12"/>
  <c r="S41" i="12"/>
  <c r="AJ7" i="12"/>
  <c r="AI7" i="12"/>
  <c r="AG7" i="12"/>
  <c r="AF7" i="12"/>
  <c r="AD7" i="12"/>
  <c r="AC7" i="12"/>
  <c r="AB7" i="12"/>
  <c r="AA7" i="12"/>
  <c r="Y7" i="12"/>
  <c r="W7" i="12"/>
  <c r="V7" i="12"/>
  <c r="U7" i="12"/>
  <c r="T7" i="12"/>
  <c r="S7" i="12"/>
  <c r="Q7" i="12"/>
  <c r="P7" i="12"/>
  <c r="O7" i="12"/>
  <c r="N7" i="12"/>
  <c r="M7" i="12"/>
  <c r="L7" i="12"/>
  <c r="K7" i="12"/>
  <c r="J7" i="12"/>
  <c r="I7" i="12"/>
  <c r="H7" i="12"/>
  <c r="G7" i="12"/>
  <c r="F7" i="12"/>
  <c r="A7" i="12"/>
  <c r="AJ6" i="12"/>
  <c r="AI6" i="12"/>
  <c r="AD6" i="12"/>
  <c r="AC6" i="12"/>
  <c r="AB6" i="12"/>
  <c r="AA6" i="12"/>
  <c r="V6" i="12"/>
  <c r="U6" i="12"/>
  <c r="S6" i="12"/>
  <c r="P6" i="12"/>
  <c r="N6" i="12"/>
  <c r="L6" i="12"/>
  <c r="J6" i="12"/>
  <c r="H6" i="12"/>
  <c r="F6" i="12"/>
  <c r="AJ5" i="12"/>
  <c r="AF5" i="12"/>
  <c r="AD5" i="12"/>
  <c r="AC5" i="12"/>
  <c r="AA5" i="12"/>
  <c r="V5" i="12"/>
  <c r="N5" i="12"/>
  <c r="J5" i="12"/>
  <c r="F5" i="12"/>
  <c r="C5" i="12"/>
  <c r="AJ4" i="12"/>
  <c r="AD4" i="12"/>
  <c r="AA4" i="12"/>
  <c r="F4" i="12"/>
  <c r="C4" i="12"/>
  <c r="N2" i="12"/>
  <c r="F2" i="12"/>
  <c r="AC1" i="12"/>
  <c r="N1" i="12"/>
  <c r="F1" i="12"/>
  <c r="A1" i="12"/>
  <c r="AC38" i="12"/>
  <c r="AJ43" i="12" s="1"/>
  <c r="AI38" i="12"/>
  <c r="AF38" i="12"/>
  <c r="AD38" i="12"/>
  <c r="AB38" i="12"/>
  <c r="AA38" i="12"/>
  <c r="Y38" i="12"/>
  <c r="X38" i="12"/>
  <c r="W38" i="12"/>
  <c r="V38" i="12"/>
  <c r="AH37" i="12"/>
  <c r="AH36" i="12"/>
  <c r="AH35" i="12"/>
  <c r="AH34" i="12"/>
  <c r="AH33" i="12"/>
  <c r="AH32" i="12"/>
  <c r="AH31" i="12"/>
  <c r="AH30" i="12"/>
  <c r="AH29" i="12"/>
  <c r="AH28" i="12"/>
  <c r="AH27" i="12"/>
  <c r="AH26" i="12"/>
  <c r="AH25" i="12"/>
  <c r="AH24" i="12"/>
  <c r="AH23" i="12"/>
  <c r="AH22" i="12"/>
  <c r="AH21" i="12"/>
  <c r="AH20" i="12"/>
  <c r="AH19" i="12"/>
  <c r="AH18" i="12"/>
  <c r="AH17" i="12"/>
  <c r="AH16" i="12"/>
  <c r="AH15" i="12"/>
  <c r="AH14" i="12"/>
  <c r="AH13" i="12"/>
  <c r="AH12" i="12"/>
  <c r="AH11" i="12"/>
  <c r="AH10" i="12"/>
  <c r="AH9" i="12"/>
  <c r="AH8" i="12"/>
  <c r="Z37" i="12"/>
  <c r="Z36" i="12"/>
  <c r="Z35" i="12"/>
  <c r="Z34" i="12"/>
  <c r="Z33" i="12"/>
  <c r="Z32" i="12"/>
  <c r="Z31" i="12"/>
  <c r="Z30" i="12"/>
  <c r="Z29" i="12"/>
  <c r="Z28" i="12"/>
  <c r="Z27" i="12"/>
  <c r="Z26" i="12"/>
  <c r="Z25" i="12"/>
  <c r="Z24" i="12"/>
  <c r="Z23" i="12"/>
  <c r="Z22" i="12"/>
  <c r="Z21" i="12"/>
  <c r="Z20" i="12"/>
  <c r="Z19" i="12"/>
  <c r="Z18" i="12"/>
  <c r="Z17" i="12"/>
  <c r="Z16" i="12"/>
  <c r="Z15" i="12"/>
  <c r="Z14" i="12"/>
  <c r="Z13" i="12"/>
  <c r="Z12" i="12"/>
  <c r="Z11" i="12"/>
  <c r="Z10" i="12"/>
  <c r="Z9" i="12"/>
  <c r="Z8" i="12"/>
  <c r="L45" i="6"/>
  <c r="L43" i="6"/>
  <c r="L41" i="6"/>
  <c r="A45" i="6"/>
  <c r="A43" i="6"/>
  <c r="A41" i="6"/>
  <c r="AJ48" i="6"/>
  <c r="Z6" i="6"/>
  <c r="AI45" i="6"/>
  <c r="AI44" i="6"/>
  <c r="AI43" i="6"/>
  <c r="AI42" i="6"/>
  <c r="AI41" i="6"/>
  <c r="AB45" i="6"/>
  <c r="S45" i="6"/>
  <c r="S41" i="6"/>
  <c r="AJ7" i="6"/>
  <c r="AI7" i="6"/>
  <c r="AG7" i="6"/>
  <c r="AF7" i="6"/>
  <c r="AD7" i="6"/>
  <c r="AC7" i="6"/>
  <c r="AB7" i="6"/>
  <c r="AA7" i="6"/>
  <c r="W7" i="6"/>
  <c r="V7" i="6"/>
  <c r="U7" i="6"/>
  <c r="T7" i="6"/>
  <c r="S7" i="6"/>
  <c r="Q7" i="6"/>
  <c r="P7" i="6"/>
  <c r="O7" i="6"/>
  <c r="N7" i="6"/>
  <c r="M7" i="6"/>
  <c r="L7" i="6"/>
  <c r="K7" i="6"/>
  <c r="J7" i="6"/>
  <c r="I7" i="6"/>
  <c r="H7" i="6"/>
  <c r="G7" i="6"/>
  <c r="F7" i="6"/>
  <c r="A7" i="6"/>
  <c r="AJ6" i="6"/>
  <c r="AI6" i="6"/>
  <c r="AD6" i="6"/>
  <c r="AC6" i="6"/>
  <c r="AB6" i="6"/>
  <c r="AA6" i="6"/>
  <c r="V6" i="6"/>
  <c r="U6" i="6"/>
  <c r="S6" i="6"/>
  <c r="P6" i="6"/>
  <c r="N6" i="6"/>
  <c r="L6" i="6"/>
  <c r="J6" i="6"/>
  <c r="H6" i="6"/>
  <c r="F6" i="6"/>
  <c r="AJ5" i="6"/>
  <c r="AF5" i="6"/>
  <c r="AD5" i="6"/>
  <c r="AC5" i="6"/>
  <c r="AA5" i="6"/>
  <c r="V5" i="6"/>
  <c r="N5" i="6"/>
  <c r="J5" i="6"/>
  <c r="F5" i="6"/>
  <c r="C5" i="6"/>
  <c r="AJ4" i="6"/>
  <c r="AD4" i="6"/>
  <c r="AA4" i="6"/>
  <c r="F4" i="6"/>
  <c r="C4" i="6"/>
  <c r="N2" i="6"/>
  <c r="F2" i="6"/>
  <c r="AC1" i="6"/>
  <c r="N1" i="6"/>
  <c r="F1" i="6"/>
  <c r="A1" i="6"/>
  <c r="AC39" i="6"/>
  <c r="AJ43" i="6" s="1"/>
  <c r="AI39" i="6"/>
  <c r="AF39" i="6"/>
  <c r="AD39" i="6"/>
  <c r="AB39" i="6"/>
  <c r="AA39" i="6"/>
  <c r="Y39" i="6"/>
  <c r="X39" i="6"/>
  <c r="W39" i="6"/>
  <c r="V39" i="6"/>
  <c r="AH38" i="6"/>
  <c r="AH37" i="6"/>
  <c r="AH36" i="6"/>
  <c r="AH35" i="6"/>
  <c r="AH34" i="6"/>
  <c r="AH33" i="6"/>
  <c r="AH32" i="6"/>
  <c r="AH31" i="6"/>
  <c r="AH30" i="6"/>
  <c r="AH29" i="6"/>
  <c r="AH28" i="6"/>
  <c r="AH27" i="6"/>
  <c r="AH26" i="6"/>
  <c r="AH25" i="6"/>
  <c r="AH24" i="6"/>
  <c r="AH23" i="6"/>
  <c r="AH22" i="6"/>
  <c r="AH21" i="6"/>
  <c r="AH20" i="6"/>
  <c r="AH19" i="6"/>
  <c r="AH18" i="6"/>
  <c r="AH17" i="6"/>
  <c r="AH16" i="6"/>
  <c r="AH15" i="6"/>
  <c r="AH14" i="6"/>
  <c r="AH13" i="6"/>
  <c r="AH12" i="6"/>
  <c r="AH11" i="6"/>
  <c r="AH10" i="6"/>
  <c r="AH9" i="6"/>
  <c r="AH8" i="6"/>
  <c r="Z38" i="6"/>
  <c r="Z37" i="6"/>
  <c r="Z36" i="6"/>
  <c r="Z35" i="6"/>
  <c r="Z34" i="6"/>
  <c r="Z33" i="6"/>
  <c r="Z32" i="6"/>
  <c r="Z31" i="6"/>
  <c r="Z30" i="6"/>
  <c r="Z29" i="6"/>
  <c r="Z28" i="6"/>
  <c r="Z27" i="6"/>
  <c r="Z26" i="6"/>
  <c r="Z25" i="6"/>
  <c r="Z24" i="6"/>
  <c r="Z23" i="6"/>
  <c r="Z22" i="6"/>
  <c r="Z21" i="6"/>
  <c r="Z20" i="6"/>
  <c r="Z19" i="6"/>
  <c r="Z18" i="6"/>
  <c r="Z17" i="6"/>
  <c r="Z16" i="6"/>
  <c r="Z15" i="6"/>
  <c r="Z14" i="6"/>
  <c r="Z13" i="6"/>
  <c r="Z12" i="6"/>
  <c r="Z11" i="6"/>
  <c r="Z10" i="6"/>
  <c r="Z9" i="6"/>
  <c r="Z8" i="6"/>
  <c r="L45" i="9"/>
  <c r="L43" i="9"/>
  <c r="L41" i="9"/>
  <c r="A45" i="9"/>
  <c r="A43" i="9"/>
  <c r="A41" i="9"/>
  <c r="AJ48" i="9"/>
  <c r="Z6" i="9"/>
  <c r="A2" i="9"/>
  <c r="AI45" i="9"/>
  <c r="AI44" i="9"/>
  <c r="AI43" i="9"/>
  <c r="AI42" i="9"/>
  <c r="AI41" i="9"/>
  <c r="AB45" i="9"/>
  <c r="S45" i="9"/>
  <c r="S41" i="9"/>
  <c r="AJ7" i="9"/>
  <c r="AI7" i="9"/>
  <c r="AG7" i="9"/>
  <c r="AF7" i="9"/>
  <c r="AD7" i="9"/>
  <c r="AC7" i="9"/>
  <c r="AB7" i="9"/>
  <c r="AA7" i="9"/>
  <c r="W7" i="9"/>
  <c r="V7" i="9"/>
  <c r="U7" i="9"/>
  <c r="T7" i="9"/>
  <c r="S7" i="9"/>
  <c r="Q7" i="9"/>
  <c r="P7" i="9"/>
  <c r="O7" i="9"/>
  <c r="N7" i="9"/>
  <c r="M7" i="9"/>
  <c r="L7" i="9"/>
  <c r="K7" i="9"/>
  <c r="J7" i="9"/>
  <c r="I7" i="9"/>
  <c r="H7" i="9"/>
  <c r="G7" i="9"/>
  <c r="F7" i="9"/>
  <c r="A7" i="9"/>
  <c r="AJ6" i="9"/>
  <c r="AI6" i="9"/>
  <c r="AD6" i="9"/>
  <c r="AC6" i="9"/>
  <c r="AB6" i="9"/>
  <c r="AA6" i="9"/>
  <c r="V6" i="9"/>
  <c r="U6" i="9"/>
  <c r="S6" i="9"/>
  <c r="P6" i="9"/>
  <c r="N6" i="9"/>
  <c r="L6" i="9"/>
  <c r="J6" i="9"/>
  <c r="H6" i="9"/>
  <c r="F6" i="9"/>
  <c r="AJ5" i="9"/>
  <c r="AF5" i="9"/>
  <c r="AD5" i="9"/>
  <c r="AC5" i="9"/>
  <c r="AA5" i="9"/>
  <c r="V5" i="9"/>
  <c r="N5" i="9"/>
  <c r="J5" i="9"/>
  <c r="F5" i="9"/>
  <c r="C5" i="9"/>
  <c r="AJ4" i="9"/>
  <c r="AD4" i="9"/>
  <c r="AA4" i="9"/>
  <c r="F4" i="9"/>
  <c r="C4" i="9"/>
  <c r="N2" i="9"/>
  <c r="F2" i="9"/>
  <c r="AC1" i="9"/>
  <c r="N1" i="9"/>
  <c r="F1" i="9"/>
  <c r="A1" i="9"/>
  <c r="AC39" i="9"/>
  <c r="AJ43" i="9" s="1"/>
  <c r="AF39" i="9"/>
  <c r="AD39" i="9"/>
  <c r="AB39" i="9"/>
  <c r="AA39" i="9"/>
  <c r="Y39" i="9"/>
  <c r="X39" i="9"/>
  <c r="W39" i="9"/>
  <c r="V39" i="9"/>
  <c r="AH38" i="9"/>
  <c r="AH37" i="9"/>
  <c r="AH36" i="9"/>
  <c r="AH35" i="9"/>
  <c r="AH34" i="9"/>
  <c r="AH33" i="9"/>
  <c r="AH32" i="9"/>
  <c r="AH31" i="9"/>
  <c r="AH30" i="9"/>
  <c r="AH29" i="9"/>
  <c r="AH28" i="9"/>
  <c r="AH27" i="9"/>
  <c r="AH26" i="9"/>
  <c r="AH25" i="9"/>
  <c r="AH24" i="9"/>
  <c r="AH23" i="9"/>
  <c r="AH22" i="9"/>
  <c r="AH21" i="9"/>
  <c r="AH20" i="9"/>
  <c r="AH19" i="9"/>
  <c r="AH18" i="9"/>
  <c r="AH17" i="9"/>
  <c r="AH16" i="9"/>
  <c r="AH14" i="9"/>
  <c r="AH9" i="9"/>
  <c r="AH8" i="9"/>
  <c r="Z38" i="9"/>
  <c r="Z37" i="9"/>
  <c r="Z36" i="9"/>
  <c r="Z35" i="9"/>
  <c r="Z34" i="9"/>
  <c r="Z33" i="9"/>
  <c r="Z32" i="9"/>
  <c r="Z31" i="9"/>
  <c r="Z30" i="9"/>
  <c r="Z29" i="9"/>
  <c r="Z28" i="9"/>
  <c r="Z27" i="9"/>
  <c r="Z26" i="9"/>
  <c r="Z25" i="9"/>
  <c r="Z24" i="9"/>
  <c r="Z23" i="9"/>
  <c r="Z22" i="9"/>
  <c r="Z21" i="9"/>
  <c r="Z20" i="9"/>
  <c r="Z19" i="9"/>
  <c r="Z18" i="9"/>
  <c r="Z17" i="9"/>
  <c r="Z16" i="9"/>
  <c r="Z15" i="9"/>
  <c r="Z14" i="9"/>
  <c r="Z13" i="9"/>
  <c r="Z12" i="9"/>
  <c r="Z11" i="9"/>
  <c r="Z10" i="9"/>
  <c r="Z9" i="9"/>
  <c r="Z8" i="9"/>
  <c r="L45" i="3"/>
  <c r="L43" i="3"/>
  <c r="L41" i="3"/>
  <c r="A45" i="3"/>
  <c r="A43" i="3"/>
  <c r="A41" i="3"/>
  <c r="AJ48" i="3"/>
  <c r="Z6" i="3"/>
  <c r="AI45" i="3"/>
  <c r="AI44" i="3"/>
  <c r="AI43" i="3"/>
  <c r="AI42" i="3"/>
  <c r="AI41" i="3"/>
  <c r="AB45" i="3"/>
  <c r="S45" i="3"/>
  <c r="S41" i="3"/>
  <c r="AJ7" i="3"/>
  <c r="AI7" i="3"/>
  <c r="AG7" i="3"/>
  <c r="AF7" i="3"/>
  <c r="AD7" i="3"/>
  <c r="AC7" i="3"/>
  <c r="AB7" i="3"/>
  <c r="AA7" i="3"/>
  <c r="W7" i="3"/>
  <c r="V7" i="3"/>
  <c r="U7" i="3"/>
  <c r="T7" i="3"/>
  <c r="S7" i="3"/>
  <c r="Q7" i="3"/>
  <c r="P7" i="3"/>
  <c r="O7" i="3"/>
  <c r="N7" i="3"/>
  <c r="M7" i="3"/>
  <c r="L7" i="3"/>
  <c r="K7" i="3"/>
  <c r="J7" i="3"/>
  <c r="I7" i="3"/>
  <c r="H7" i="3"/>
  <c r="G7" i="3"/>
  <c r="F7" i="3"/>
  <c r="A7" i="3"/>
  <c r="AJ6" i="3"/>
  <c r="AI6" i="3"/>
  <c r="AD6" i="3"/>
  <c r="AC6" i="3"/>
  <c r="AB6" i="3"/>
  <c r="AA6" i="3"/>
  <c r="V6" i="3"/>
  <c r="U6" i="3"/>
  <c r="S6" i="3"/>
  <c r="P6" i="3"/>
  <c r="N6" i="3"/>
  <c r="L6" i="3"/>
  <c r="J6" i="3"/>
  <c r="H6" i="3"/>
  <c r="F6" i="3"/>
  <c r="AJ5" i="3"/>
  <c r="AF5" i="3"/>
  <c r="AD5" i="3"/>
  <c r="AC5" i="3"/>
  <c r="AA5" i="3"/>
  <c r="V5" i="3"/>
  <c r="N5" i="3"/>
  <c r="J5" i="3"/>
  <c r="F5" i="3"/>
  <c r="C5" i="3"/>
  <c r="AJ4" i="3"/>
  <c r="AD4" i="3"/>
  <c r="AA4" i="3"/>
  <c r="F4" i="3"/>
  <c r="C4" i="3"/>
  <c r="N2" i="3"/>
  <c r="H2" i="3"/>
  <c r="F2" i="3"/>
  <c r="AC1" i="3"/>
  <c r="N1" i="3"/>
  <c r="F1" i="3"/>
  <c r="A1" i="3"/>
  <c r="AC38" i="3"/>
  <c r="AJ43" i="3"/>
  <c r="AI38" i="3"/>
  <c r="AF38" i="3"/>
  <c r="AD38" i="3"/>
  <c r="AB38" i="3"/>
  <c r="AA38" i="3"/>
  <c r="Y38" i="3"/>
  <c r="X38" i="3"/>
  <c r="W38" i="3"/>
  <c r="V38" i="3"/>
  <c r="AH37" i="3"/>
  <c r="AH36" i="3"/>
  <c r="AH35" i="3"/>
  <c r="AH34" i="3"/>
  <c r="AH33" i="3"/>
  <c r="AH32" i="3"/>
  <c r="AH31" i="3"/>
  <c r="AH30" i="3"/>
  <c r="AH29" i="3"/>
  <c r="AH28" i="3"/>
  <c r="AH27" i="3"/>
  <c r="AH26" i="3"/>
  <c r="AH25" i="3"/>
  <c r="AH24" i="3"/>
  <c r="AH23" i="3"/>
  <c r="AH22" i="3"/>
  <c r="AH21" i="3"/>
  <c r="AH20" i="3"/>
  <c r="AH19" i="3"/>
  <c r="AH18" i="3"/>
  <c r="AH17" i="3"/>
  <c r="AH16" i="3"/>
  <c r="AH15" i="3"/>
  <c r="AH14" i="3"/>
  <c r="AH13" i="3"/>
  <c r="AH12" i="3"/>
  <c r="AH11" i="3"/>
  <c r="AH10" i="3"/>
  <c r="AH9" i="3"/>
  <c r="AH8" i="3"/>
  <c r="Z37" i="3"/>
  <c r="Z36" i="3"/>
  <c r="Z35" i="3"/>
  <c r="Z34" i="3"/>
  <c r="Z33" i="3"/>
  <c r="Z32" i="3"/>
  <c r="Z31" i="3"/>
  <c r="Z30" i="3"/>
  <c r="Z29" i="3"/>
  <c r="Z28" i="3"/>
  <c r="Z27" i="3"/>
  <c r="Z26" i="3"/>
  <c r="Z25" i="3"/>
  <c r="Z24" i="3"/>
  <c r="Z23" i="3"/>
  <c r="Z22" i="3"/>
  <c r="Z21" i="3"/>
  <c r="Z20" i="3"/>
  <c r="Z19" i="3"/>
  <c r="Z18" i="3"/>
  <c r="Z17" i="3"/>
  <c r="Z16" i="3"/>
  <c r="Z15" i="3"/>
  <c r="Z14" i="3"/>
  <c r="Z13" i="3"/>
  <c r="Z12" i="3"/>
  <c r="Z11" i="3"/>
  <c r="Z10" i="3"/>
  <c r="Z9" i="3"/>
  <c r="Z8" i="3"/>
  <c r="L45" i="4"/>
  <c r="L43" i="4"/>
  <c r="L41" i="4"/>
  <c r="A45" i="4"/>
  <c r="A43" i="4"/>
  <c r="A41" i="4"/>
  <c r="AJ48" i="4"/>
  <c r="Z6" i="4"/>
  <c r="AI45" i="4"/>
  <c r="AI44" i="4"/>
  <c r="AI43" i="4"/>
  <c r="AI42" i="4"/>
  <c r="AI41" i="4"/>
  <c r="AB45" i="4"/>
  <c r="S45" i="4"/>
  <c r="S41" i="4"/>
  <c r="AJ7" i="4"/>
  <c r="AI7" i="4"/>
  <c r="AG7" i="4"/>
  <c r="AF7" i="4"/>
  <c r="AD7" i="4"/>
  <c r="AC7" i="4"/>
  <c r="AB7" i="4"/>
  <c r="AA7" i="4"/>
  <c r="Y7" i="4"/>
  <c r="W7" i="4"/>
  <c r="V7" i="4"/>
  <c r="U7" i="4"/>
  <c r="T7" i="4"/>
  <c r="S7" i="4"/>
  <c r="Q7" i="4"/>
  <c r="P7" i="4"/>
  <c r="O7" i="4"/>
  <c r="N7" i="4"/>
  <c r="M7" i="4"/>
  <c r="L7" i="4"/>
  <c r="K7" i="4"/>
  <c r="J7" i="4"/>
  <c r="I7" i="4"/>
  <c r="H7" i="4"/>
  <c r="G7" i="4"/>
  <c r="F7" i="4"/>
  <c r="A7" i="4"/>
  <c r="AJ6" i="4"/>
  <c r="AI6" i="4"/>
  <c r="AD6" i="4"/>
  <c r="AC6" i="4"/>
  <c r="AB6" i="4"/>
  <c r="AA6" i="4"/>
  <c r="V6" i="4"/>
  <c r="U6" i="4"/>
  <c r="S6" i="4"/>
  <c r="P6" i="4"/>
  <c r="N6" i="4"/>
  <c r="L6" i="4"/>
  <c r="J6" i="4"/>
  <c r="H6" i="4"/>
  <c r="F6" i="4"/>
  <c r="AJ5" i="4"/>
  <c r="AF5" i="4"/>
  <c r="AD5" i="4"/>
  <c r="AC5" i="4"/>
  <c r="AA5" i="4"/>
  <c r="V5" i="4"/>
  <c r="N5" i="4"/>
  <c r="J5" i="4"/>
  <c r="F5" i="4"/>
  <c r="C5" i="4"/>
  <c r="AJ4" i="4"/>
  <c r="AD4" i="4"/>
  <c r="AA4" i="4"/>
  <c r="F4" i="4"/>
  <c r="C4" i="4"/>
  <c r="N2" i="4"/>
  <c r="F2" i="4"/>
  <c r="AC1" i="4"/>
  <c r="N1" i="4"/>
  <c r="F1" i="4"/>
  <c r="A1" i="4"/>
  <c r="AC39" i="4"/>
  <c r="AJ43" i="4" s="1"/>
  <c r="AI39" i="4"/>
  <c r="AF39" i="4"/>
  <c r="AD39" i="4"/>
  <c r="AB39" i="4"/>
  <c r="AA39" i="4"/>
  <c r="Y39" i="4"/>
  <c r="X39" i="4"/>
  <c r="W39" i="4"/>
  <c r="V39" i="4"/>
  <c r="AH38" i="4"/>
  <c r="AH37" i="4"/>
  <c r="AH36" i="4"/>
  <c r="AH35" i="4"/>
  <c r="AH34" i="4"/>
  <c r="AH33" i="4"/>
  <c r="AH32" i="4"/>
  <c r="AH31" i="4"/>
  <c r="AH30" i="4"/>
  <c r="AH29" i="4"/>
  <c r="AH28" i="4"/>
  <c r="AH27" i="4"/>
  <c r="AH26" i="4"/>
  <c r="AH25" i="4"/>
  <c r="AH24" i="4"/>
  <c r="AH23" i="4"/>
  <c r="AH22" i="4"/>
  <c r="AH21" i="4"/>
  <c r="AH20" i="4"/>
  <c r="AH19" i="4"/>
  <c r="AH18" i="4"/>
  <c r="AH17" i="4"/>
  <c r="AH16" i="4"/>
  <c r="AH15" i="4"/>
  <c r="AH14" i="4"/>
  <c r="AH13" i="4"/>
  <c r="AH12" i="4"/>
  <c r="AH11" i="4"/>
  <c r="AH10" i="4"/>
  <c r="AH9" i="4"/>
  <c r="AH8" i="4"/>
  <c r="Z38" i="4"/>
  <c r="Z37" i="4"/>
  <c r="Z36" i="4"/>
  <c r="Z35" i="4"/>
  <c r="Z34" i="4"/>
  <c r="Z33" i="4"/>
  <c r="Z32" i="4"/>
  <c r="Z31" i="4"/>
  <c r="Z30" i="4"/>
  <c r="Z29" i="4"/>
  <c r="Z28" i="4"/>
  <c r="Z27" i="4"/>
  <c r="Z26" i="4"/>
  <c r="Z25" i="4"/>
  <c r="Z24" i="4"/>
  <c r="Z23" i="4"/>
  <c r="Z22" i="4"/>
  <c r="Z21" i="4"/>
  <c r="Z20" i="4"/>
  <c r="Z19" i="4"/>
  <c r="Z18" i="4"/>
  <c r="Z17" i="4"/>
  <c r="Z16" i="4"/>
  <c r="Z15" i="4"/>
  <c r="Z14" i="4"/>
  <c r="Z13" i="4"/>
  <c r="Z12" i="4"/>
  <c r="Z11" i="4"/>
  <c r="Z10" i="4"/>
  <c r="Z9" i="4"/>
  <c r="Z8" i="4"/>
  <c r="O12" i="13"/>
  <c r="W19" i="13"/>
  <c r="L19" i="13"/>
  <c r="K19" i="13"/>
  <c r="J19" i="13"/>
  <c r="I19" i="13"/>
  <c r="D19" i="13"/>
  <c r="W18" i="13"/>
  <c r="L18" i="13"/>
  <c r="K18" i="13"/>
  <c r="J18" i="13"/>
  <c r="I18" i="13"/>
  <c r="E18" i="13"/>
  <c r="B15" i="13"/>
  <c r="L14" i="13"/>
  <c r="K14" i="13"/>
  <c r="J14" i="13"/>
  <c r="I14" i="13"/>
  <c r="L45" i="2"/>
  <c r="L43" i="2"/>
  <c r="L41" i="2"/>
  <c r="A45" i="2"/>
  <c r="A43" i="2"/>
  <c r="A41" i="2"/>
  <c r="AJ48" i="2"/>
  <c r="Z6" i="2"/>
  <c r="AI45" i="2"/>
  <c r="AI44" i="2"/>
  <c r="AI43" i="2"/>
  <c r="AI42" i="2"/>
  <c r="AI41" i="2"/>
  <c r="AB45" i="2"/>
  <c r="S45" i="2"/>
  <c r="S41" i="2"/>
  <c r="AJ7" i="2"/>
  <c r="AI7" i="2"/>
  <c r="AG7" i="2"/>
  <c r="AF7" i="2"/>
  <c r="AD7" i="2"/>
  <c r="AC7" i="2"/>
  <c r="AB7" i="2"/>
  <c r="AA7" i="2"/>
  <c r="Y7" i="2"/>
  <c r="W7" i="2"/>
  <c r="V7" i="2"/>
  <c r="U7" i="2"/>
  <c r="T7" i="2"/>
  <c r="S7" i="2"/>
  <c r="Q7" i="2"/>
  <c r="P7" i="2"/>
  <c r="O7" i="2"/>
  <c r="N7" i="2"/>
  <c r="M7" i="2"/>
  <c r="L7" i="2"/>
  <c r="K7" i="2"/>
  <c r="J7" i="2"/>
  <c r="I7" i="2"/>
  <c r="H7" i="2"/>
  <c r="G7" i="2"/>
  <c r="F7" i="2"/>
  <c r="A7" i="2"/>
  <c r="AJ6" i="2"/>
  <c r="AI6" i="2"/>
  <c r="AD6" i="2"/>
  <c r="AC6" i="2"/>
  <c r="AB6" i="2"/>
  <c r="AA6" i="2"/>
  <c r="V6" i="2"/>
  <c r="U6" i="2"/>
  <c r="S6" i="2"/>
  <c r="P6" i="2"/>
  <c r="N6" i="2"/>
  <c r="L6" i="2"/>
  <c r="J6" i="2"/>
  <c r="H6" i="2"/>
  <c r="F6" i="2"/>
  <c r="AJ5" i="2"/>
  <c r="AF5" i="2"/>
  <c r="AD5" i="2"/>
  <c r="AC5" i="2"/>
  <c r="AA5" i="2"/>
  <c r="V5" i="2"/>
  <c r="N5" i="2"/>
  <c r="J5" i="2"/>
  <c r="F5" i="2"/>
  <c r="C5" i="2"/>
  <c r="AJ4" i="2"/>
  <c r="AD4" i="2"/>
  <c r="AA4" i="2"/>
  <c r="F4" i="2"/>
  <c r="C4" i="2"/>
  <c r="N2" i="2"/>
  <c r="F2" i="2"/>
  <c r="AC1" i="2"/>
  <c r="N1" i="2"/>
  <c r="F1" i="2"/>
  <c r="A1" i="2"/>
  <c r="AC38" i="2"/>
  <c r="AJ43" i="2" s="1"/>
  <c r="AI38" i="2"/>
  <c r="AF38" i="2"/>
  <c r="AD38" i="2"/>
  <c r="AB38" i="2"/>
  <c r="AA38" i="2"/>
  <c r="Y38" i="2"/>
  <c r="X38" i="2"/>
  <c r="W38" i="2"/>
  <c r="V38" i="2"/>
  <c r="AH37" i="2"/>
  <c r="AH36" i="2"/>
  <c r="AH35" i="2"/>
  <c r="AH34" i="2"/>
  <c r="AH33" i="2"/>
  <c r="AH32" i="2"/>
  <c r="AH31" i="2"/>
  <c r="AH30" i="2"/>
  <c r="AH29" i="2"/>
  <c r="AH28" i="2"/>
  <c r="AH27" i="2"/>
  <c r="AH26" i="2"/>
  <c r="AH25" i="2"/>
  <c r="AH24" i="2"/>
  <c r="AH23" i="2"/>
  <c r="AH22" i="2"/>
  <c r="AH21" i="2"/>
  <c r="AH20" i="2"/>
  <c r="AH19" i="2"/>
  <c r="AH18" i="2"/>
  <c r="AH17" i="2"/>
  <c r="AH16" i="2"/>
  <c r="AH15" i="2"/>
  <c r="AH14" i="2"/>
  <c r="AH13" i="2"/>
  <c r="AH12" i="2"/>
  <c r="AH11" i="2"/>
  <c r="AH10" i="2"/>
  <c r="AH9" i="2"/>
  <c r="AH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AI39" i="9" l="1"/>
  <c r="U2" i="11"/>
  <c r="U2" i="1" s="1"/>
  <c r="T12" i="13"/>
  <c r="AH11" i="9"/>
  <c r="AJ32" i="10"/>
  <c r="U2" i="8"/>
  <c r="H2" i="9"/>
  <c r="H2" i="6"/>
  <c r="H1" i="3"/>
  <c r="H1" i="9"/>
  <c r="H1" i="4"/>
  <c r="H1" i="6"/>
  <c r="H1" i="7"/>
  <c r="H1" i="2"/>
  <c r="AH20" i="10"/>
  <c r="AH13" i="10"/>
  <c r="U2" i="5"/>
  <c r="U2" i="7"/>
  <c r="U2" i="3"/>
  <c r="H1" i="8"/>
  <c r="H1" i="12"/>
  <c r="AG1" i="12"/>
  <c r="AG1" i="10"/>
  <c r="AG1" i="7"/>
  <c r="X7" i="9"/>
  <c r="AG1" i="5"/>
  <c r="AJ16" i="11"/>
  <c r="AJ11" i="11"/>
  <c r="V19" i="13"/>
  <c r="V18" i="13"/>
  <c r="AJ28" i="8"/>
  <c r="AJ10" i="8"/>
  <c r="AJ36" i="8"/>
  <c r="AJ20" i="8"/>
  <c r="AJ37" i="8"/>
  <c r="AJ18" i="8"/>
  <c r="AJ9" i="8"/>
  <c r="AJ18" i="10"/>
  <c r="AJ22" i="10"/>
  <c r="AJ8" i="10"/>
  <c r="AJ12" i="11"/>
  <c r="AJ19" i="11"/>
  <c r="AJ23" i="7"/>
  <c r="AJ15" i="7"/>
  <c r="AJ31" i="7"/>
  <c r="AJ13" i="7"/>
  <c r="AJ21" i="7"/>
  <c r="AJ29" i="7"/>
  <c r="AJ37" i="7"/>
  <c r="AJ11" i="7"/>
  <c r="AJ19" i="7"/>
  <c r="AJ27" i="7"/>
  <c r="AJ35" i="7"/>
  <c r="AJ9" i="7"/>
  <c r="AJ17" i="7"/>
  <c r="AJ25" i="7"/>
  <c r="AJ33" i="7"/>
  <c r="U1" i="3"/>
  <c r="U1" i="6"/>
  <c r="U2" i="2"/>
  <c r="C2" i="8"/>
  <c r="T33" i="9"/>
  <c r="AJ14" i="6"/>
  <c r="AJ9" i="6"/>
  <c r="AJ35" i="8"/>
  <c r="AJ32" i="8"/>
  <c r="AJ27" i="8"/>
  <c r="AJ24" i="8"/>
  <c r="AJ19" i="8"/>
  <c r="AJ16" i="8"/>
  <c r="AJ11" i="8"/>
  <c r="AJ33" i="10"/>
  <c r="AJ26" i="10"/>
  <c r="AJ14" i="10"/>
  <c r="AI36" i="10"/>
  <c r="AJ9" i="10"/>
  <c r="AJ18" i="11"/>
  <c r="AJ15" i="11"/>
  <c r="AJ10" i="11"/>
  <c r="AJ8" i="11"/>
  <c r="AJ12" i="6"/>
  <c r="AJ30" i="8"/>
  <c r="AJ22" i="8"/>
  <c r="AJ14" i="8"/>
  <c r="T37" i="9"/>
  <c r="AJ29" i="10"/>
  <c r="AJ17" i="10"/>
  <c r="AI39" i="1"/>
  <c r="AJ41" i="7"/>
  <c r="AJ41" i="4"/>
  <c r="AJ41" i="2"/>
  <c r="AJ41" i="1"/>
  <c r="AJ41" i="5"/>
  <c r="AJ41" i="12"/>
  <c r="AJ41" i="6"/>
  <c r="AJ41" i="8"/>
  <c r="AJ41" i="9"/>
  <c r="B10" i="9"/>
  <c r="A10" i="9" s="1"/>
  <c r="A9" i="9"/>
  <c r="AJ27" i="10"/>
  <c r="AJ21" i="10"/>
  <c r="AJ31" i="10"/>
  <c r="AJ13" i="10"/>
  <c r="C2" i="2"/>
  <c r="AJ40" i="10"/>
  <c r="B10" i="11"/>
  <c r="A10" i="11" s="1"/>
  <c r="A9" i="11"/>
  <c r="C2" i="12"/>
  <c r="C2" i="7"/>
  <c r="C2" i="4"/>
  <c r="C2" i="3"/>
  <c r="C2" i="9"/>
  <c r="T31" i="9"/>
  <c r="T23" i="9"/>
  <c r="U23" i="9" s="1"/>
  <c r="AJ23" i="9" s="1"/>
  <c r="T18" i="9"/>
  <c r="AJ21" i="11"/>
  <c r="AJ17" i="11"/>
  <c r="AJ13" i="11"/>
  <c r="AJ8" i="7"/>
  <c r="AJ10" i="7"/>
  <c r="AJ12" i="7"/>
  <c r="AJ14" i="7"/>
  <c r="AJ16" i="7"/>
  <c r="AJ18" i="7"/>
  <c r="AJ20" i="7"/>
  <c r="AJ22" i="7"/>
  <c r="AJ24" i="7"/>
  <c r="AJ26" i="7"/>
  <c r="AJ28" i="7"/>
  <c r="AJ30" i="7"/>
  <c r="AJ32" i="7"/>
  <c r="AJ34" i="7"/>
  <c r="AJ36" i="7"/>
  <c r="AJ38" i="7"/>
  <c r="T35" i="9"/>
  <c r="U35" i="9" s="1"/>
  <c r="AJ35" i="9" s="1"/>
  <c r="T27" i="9"/>
  <c r="AJ23" i="10"/>
  <c r="AJ19" i="10"/>
  <c r="AJ15" i="10"/>
  <c r="AJ11" i="10"/>
  <c r="U32" i="2"/>
  <c r="AJ32" i="2" s="1"/>
  <c r="U30" i="2"/>
  <c r="AJ30" i="2" s="1"/>
  <c r="U28" i="2"/>
  <c r="AJ28" i="2" s="1"/>
  <c r="U26" i="2"/>
  <c r="AJ26" i="2" s="1"/>
  <c r="U24" i="2"/>
  <c r="AJ24" i="2" s="1"/>
  <c r="U22" i="2"/>
  <c r="AJ22" i="2" s="1"/>
  <c r="U20" i="2"/>
  <c r="AJ20" i="2" s="1"/>
  <c r="U18" i="2"/>
  <c r="AJ18" i="2" s="1"/>
  <c r="U16" i="2"/>
  <c r="AJ16" i="2" s="1"/>
  <c r="U14" i="2"/>
  <c r="AJ14" i="2" s="1"/>
  <c r="U12" i="2"/>
  <c r="AJ12" i="2" s="1"/>
  <c r="U10" i="2"/>
  <c r="AJ10" i="2" s="1"/>
  <c r="U8" i="2"/>
  <c r="AJ8" i="2" s="1"/>
  <c r="AI38" i="8"/>
  <c r="AJ24" i="10"/>
  <c r="AJ20" i="10"/>
  <c r="AJ16" i="10"/>
  <c r="AJ12" i="10"/>
  <c r="U8" i="8"/>
  <c r="C2" i="6"/>
  <c r="C2" i="5"/>
  <c r="C2" i="10"/>
  <c r="F15" i="13"/>
  <c r="AG1" i="4"/>
  <c r="X7" i="12"/>
  <c r="X7" i="5"/>
  <c r="AG1" i="8"/>
  <c r="X7" i="2"/>
  <c r="A48" i="2"/>
  <c r="T13" i="13"/>
  <c r="U2" i="4"/>
  <c r="X7" i="4"/>
  <c r="A48" i="4"/>
  <c r="AG1" i="3"/>
  <c r="Y7" i="3"/>
  <c r="U2" i="9"/>
  <c r="U2" i="6"/>
  <c r="AG1" i="6"/>
  <c r="Y7" i="6"/>
  <c r="U2" i="12"/>
  <c r="U1" i="12"/>
  <c r="H2" i="12"/>
  <c r="U1" i="5"/>
  <c r="H2" i="5"/>
  <c r="U1" i="10"/>
  <c r="U1" i="7"/>
  <c r="X7" i="7"/>
  <c r="X7" i="8"/>
  <c r="AG1" i="2"/>
  <c r="U1" i="9"/>
  <c r="X7" i="10"/>
  <c r="U1" i="2"/>
  <c r="H2" i="2"/>
  <c r="U1" i="4"/>
  <c r="H2" i="4"/>
  <c r="X7" i="3"/>
  <c r="A48" i="3"/>
  <c r="AG1" i="9"/>
  <c r="Y7" i="9"/>
  <c r="A48" i="9"/>
  <c r="X7" i="6"/>
  <c r="A48" i="6"/>
  <c r="U2" i="10"/>
  <c r="U1" i="8"/>
  <c r="C15" i="13"/>
  <c r="H2" i="10"/>
  <c r="Y7" i="10"/>
  <c r="W7" i="10"/>
  <c r="A47" i="10"/>
  <c r="H2" i="7"/>
  <c r="Y7" i="7"/>
  <c r="W7" i="7"/>
  <c r="A48" i="7"/>
  <c r="H2" i="8"/>
  <c r="Y7" i="8"/>
  <c r="W7" i="8"/>
  <c r="A48" i="8"/>
  <c r="S18" i="13"/>
  <c r="D15" i="13"/>
  <c r="X22" i="13"/>
  <c r="E15" i="13"/>
  <c r="W15" i="13"/>
  <c r="T37" i="3"/>
  <c r="U37" i="3" s="1"/>
  <c r="AJ37" i="3" s="1"/>
  <c r="T36" i="3"/>
  <c r="U36" i="3" s="1"/>
  <c r="AJ36" i="3" s="1"/>
  <c r="T35" i="3"/>
  <c r="U35" i="3" s="1"/>
  <c r="AJ35" i="3" s="1"/>
  <c r="T34" i="3"/>
  <c r="U34" i="3" s="1"/>
  <c r="AJ34" i="3" s="1"/>
  <c r="T33" i="3"/>
  <c r="U33" i="3" s="1"/>
  <c r="AJ33" i="3" s="1"/>
  <c r="T32" i="3"/>
  <c r="U32" i="3" s="1"/>
  <c r="AJ32" i="3" s="1"/>
  <c r="T31" i="3"/>
  <c r="U31" i="3"/>
  <c r="AJ31" i="3" s="1"/>
  <c r="T30" i="3"/>
  <c r="U30" i="3" s="1"/>
  <c r="AJ30" i="3" s="1"/>
  <c r="T29" i="3"/>
  <c r="U29" i="3"/>
  <c r="AJ29" i="3" s="1"/>
  <c r="T28" i="3"/>
  <c r="U28" i="3" s="1"/>
  <c r="AJ28" i="3" s="1"/>
  <c r="T27" i="3"/>
  <c r="U27" i="3" s="1"/>
  <c r="AJ27" i="3" s="1"/>
  <c r="T26" i="3"/>
  <c r="U26" i="3" s="1"/>
  <c r="AJ26" i="3" s="1"/>
  <c r="T25" i="3"/>
  <c r="U25" i="3" s="1"/>
  <c r="AJ25" i="3" s="1"/>
  <c r="T24" i="3"/>
  <c r="U24" i="3" s="1"/>
  <c r="AJ24" i="3" s="1"/>
  <c r="T23" i="3"/>
  <c r="U23" i="3" s="1"/>
  <c r="AJ23" i="3" s="1"/>
  <c r="T22" i="3"/>
  <c r="U22" i="3" s="1"/>
  <c r="AJ22" i="3" s="1"/>
  <c r="T21" i="3"/>
  <c r="U21" i="3"/>
  <c r="AJ21" i="3" s="1"/>
  <c r="T20" i="3"/>
  <c r="U20" i="3" s="1"/>
  <c r="AJ20" i="3" s="1"/>
  <c r="T19" i="3"/>
  <c r="U19" i="3" s="1"/>
  <c r="AJ19" i="3" s="1"/>
  <c r="T18" i="3"/>
  <c r="U18" i="3" s="1"/>
  <c r="AJ18" i="3" s="1"/>
  <c r="T17" i="3"/>
  <c r="U17" i="3" s="1"/>
  <c r="AJ17" i="3" s="1"/>
  <c r="T16" i="3"/>
  <c r="U16" i="3" s="1"/>
  <c r="AJ16" i="3" s="1"/>
  <c r="T15" i="3"/>
  <c r="U15" i="3"/>
  <c r="AJ15" i="3" s="1"/>
  <c r="T14" i="3"/>
  <c r="U14" i="3" s="1"/>
  <c r="AJ14" i="3" s="1"/>
  <c r="T13" i="3"/>
  <c r="U13" i="3"/>
  <c r="AJ13" i="3" s="1"/>
  <c r="T12" i="3"/>
  <c r="U12" i="3" s="1"/>
  <c r="AJ12" i="3" s="1"/>
  <c r="T11" i="3"/>
  <c r="U11" i="3" s="1"/>
  <c r="AJ11" i="3" s="1"/>
  <c r="T10" i="3"/>
  <c r="U10" i="3" s="1"/>
  <c r="AJ10" i="3" s="1"/>
  <c r="T9" i="3"/>
  <c r="U9" i="3" s="1"/>
  <c r="AJ9" i="3" s="1"/>
  <c r="T8" i="3"/>
  <c r="U8" i="3" s="1"/>
  <c r="T38" i="4"/>
  <c r="U38" i="4"/>
  <c r="AJ38" i="4" s="1"/>
  <c r="T37" i="4"/>
  <c r="U37" i="4" s="1"/>
  <c r="AJ37" i="4" s="1"/>
  <c r="T36" i="4"/>
  <c r="U36" i="4"/>
  <c r="AJ36" i="4" s="1"/>
  <c r="T35" i="4"/>
  <c r="U35" i="4" s="1"/>
  <c r="AJ35" i="4" s="1"/>
  <c r="T34" i="4"/>
  <c r="U34" i="4" s="1"/>
  <c r="AJ34" i="4" s="1"/>
  <c r="T33" i="4"/>
  <c r="U33" i="4" s="1"/>
  <c r="AJ33" i="4" s="1"/>
  <c r="T32" i="4"/>
  <c r="U32" i="4" s="1"/>
  <c r="AJ32" i="4" s="1"/>
  <c r="T31" i="4"/>
  <c r="U31" i="4" s="1"/>
  <c r="AJ31" i="4" s="1"/>
  <c r="T30" i="4"/>
  <c r="U30" i="4"/>
  <c r="AJ30" i="4" s="1"/>
  <c r="T29" i="4"/>
  <c r="U29" i="4" s="1"/>
  <c r="AJ29" i="4" s="1"/>
  <c r="T28" i="4"/>
  <c r="U28" i="4"/>
  <c r="AJ28" i="4" s="1"/>
  <c r="T27" i="4"/>
  <c r="U27" i="4" s="1"/>
  <c r="AJ27" i="4" s="1"/>
  <c r="T26" i="4"/>
  <c r="U26" i="4" s="1"/>
  <c r="AJ26" i="4" s="1"/>
  <c r="T25" i="4"/>
  <c r="U25" i="4" s="1"/>
  <c r="AJ25" i="4" s="1"/>
  <c r="T24" i="4"/>
  <c r="U24" i="4" s="1"/>
  <c r="AJ24" i="4" s="1"/>
  <c r="T23" i="4"/>
  <c r="U23" i="4" s="1"/>
  <c r="AJ23" i="4" s="1"/>
  <c r="T22" i="4"/>
  <c r="U22" i="4"/>
  <c r="AJ22" i="4" s="1"/>
  <c r="T21" i="4"/>
  <c r="U21" i="4" s="1"/>
  <c r="AJ21" i="4" s="1"/>
  <c r="T20" i="4"/>
  <c r="U20" i="4"/>
  <c r="AJ20" i="4" s="1"/>
  <c r="T19" i="4"/>
  <c r="U19" i="4" s="1"/>
  <c r="AJ19" i="4" s="1"/>
  <c r="T18" i="4"/>
  <c r="U18" i="4" s="1"/>
  <c r="AJ18" i="4" s="1"/>
  <c r="T17" i="4"/>
  <c r="U17" i="4" s="1"/>
  <c r="AJ17" i="4" s="1"/>
  <c r="T16" i="4"/>
  <c r="U16" i="4" s="1"/>
  <c r="AJ16" i="4" s="1"/>
  <c r="T15" i="4"/>
  <c r="U15" i="4" s="1"/>
  <c r="AJ15" i="4" s="1"/>
  <c r="T14" i="4"/>
  <c r="U14" i="4"/>
  <c r="AJ14" i="4" s="1"/>
  <c r="T13" i="4"/>
  <c r="U13" i="4" s="1"/>
  <c r="AJ13" i="4" s="1"/>
  <c r="T12" i="4"/>
  <c r="U12" i="4"/>
  <c r="AJ12" i="4" s="1"/>
  <c r="T11" i="4"/>
  <c r="U11" i="4" s="1"/>
  <c r="AJ11" i="4" s="1"/>
  <c r="T10" i="4"/>
  <c r="U10" i="4" s="1"/>
  <c r="AJ10" i="4" s="1"/>
  <c r="T9" i="4"/>
  <c r="U9" i="4" s="1"/>
  <c r="AJ9" i="4" s="1"/>
  <c r="T8" i="4"/>
  <c r="U8" i="4" s="1"/>
  <c r="T37" i="2"/>
  <c r="U37" i="2" s="1"/>
  <c r="AJ37" i="2" s="1"/>
  <c r="T36" i="2"/>
  <c r="U36" i="2"/>
  <c r="AJ36" i="2" s="1"/>
  <c r="T35" i="2"/>
  <c r="U35" i="2" s="1"/>
  <c r="AJ35" i="2" s="1"/>
  <c r="T34" i="2"/>
  <c r="U34" i="2"/>
  <c r="AJ34" i="2" s="1"/>
  <c r="U33" i="2"/>
  <c r="AJ33" i="2" s="1"/>
  <c r="U31" i="2"/>
  <c r="AJ31" i="2" s="1"/>
  <c r="U29" i="2"/>
  <c r="AJ29" i="2" s="1"/>
  <c r="U27" i="2"/>
  <c r="AJ27" i="2" s="1"/>
  <c r="U25" i="2"/>
  <c r="AJ25" i="2" s="1"/>
  <c r="U23" i="2"/>
  <c r="AJ23" i="2" s="1"/>
  <c r="U21" i="2"/>
  <c r="AJ21" i="2" s="1"/>
  <c r="U19" i="2"/>
  <c r="AJ19" i="2" s="1"/>
  <c r="U17" i="2"/>
  <c r="AJ17" i="2" s="1"/>
  <c r="U15" i="2"/>
  <c r="AJ15" i="2" s="1"/>
  <c r="U13" i="2"/>
  <c r="AJ13" i="2" s="1"/>
  <c r="U11" i="2"/>
  <c r="AJ11" i="2" s="1"/>
  <c r="U9" i="2"/>
  <c r="U39" i="7"/>
  <c r="T38" i="5"/>
  <c r="U38" i="5"/>
  <c r="AJ38" i="5" s="1"/>
  <c r="T37" i="5"/>
  <c r="U37" i="5" s="1"/>
  <c r="AJ37" i="5" s="1"/>
  <c r="T36" i="5"/>
  <c r="U36" i="5" s="1"/>
  <c r="AJ36" i="5" s="1"/>
  <c r="T35" i="5"/>
  <c r="U35" i="5" s="1"/>
  <c r="AJ35" i="5" s="1"/>
  <c r="T34" i="5"/>
  <c r="U34" i="5" s="1"/>
  <c r="AJ34" i="5" s="1"/>
  <c r="T33" i="5"/>
  <c r="U33" i="5" s="1"/>
  <c r="AJ33" i="5" s="1"/>
  <c r="T32" i="5"/>
  <c r="U32" i="5"/>
  <c r="AJ32" i="5" s="1"/>
  <c r="T31" i="5"/>
  <c r="U31" i="5" s="1"/>
  <c r="AJ31" i="5" s="1"/>
  <c r="T30" i="5"/>
  <c r="U30" i="5"/>
  <c r="AJ30" i="5" s="1"/>
  <c r="T29" i="5"/>
  <c r="U29" i="5" s="1"/>
  <c r="AJ29" i="5" s="1"/>
  <c r="T28" i="5"/>
  <c r="U28" i="5" s="1"/>
  <c r="AJ28" i="5" s="1"/>
  <c r="T27" i="5"/>
  <c r="U27" i="5" s="1"/>
  <c r="AJ27" i="5" s="1"/>
  <c r="T26" i="5"/>
  <c r="U26" i="5" s="1"/>
  <c r="AJ26" i="5" s="1"/>
  <c r="T25" i="5"/>
  <c r="U25" i="5" s="1"/>
  <c r="AJ25" i="5" s="1"/>
  <c r="T24" i="5"/>
  <c r="U24" i="5"/>
  <c r="AJ24" i="5" s="1"/>
  <c r="T23" i="5"/>
  <c r="U23" i="5" s="1"/>
  <c r="AJ23" i="5" s="1"/>
  <c r="T22" i="5"/>
  <c r="U22" i="5"/>
  <c r="AJ22" i="5" s="1"/>
  <c r="T21" i="5"/>
  <c r="U21" i="5" s="1"/>
  <c r="AJ21" i="5" s="1"/>
  <c r="T20" i="5"/>
  <c r="U20" i="5" s="1"/>
  <c r="AJ20" i="5" s="1"/>
  <c r="T19" i="5"/>
  <c r="U19" i="5" s="1"/>
  <c r="AJ19" i="5" s="1"/>
  <c r="T18" i="5"/>
  <c r="U18" i="5" s="1"/>
  <c r="AJ18" i="5" s="1"/>
  <c r="T17" i="5"/>
  <c r="U17" i="5" s="1"/>
  <c r="AJ17" i="5" s="1"/>
  <c r="T16" i="5"/>
  <c r="U16" i="5"/>
  <c r="AJ16" i="5" s="1"/>
  <c r="T15" i="5"/>
  <c r="U15" i="5" s="1"/>
  <c r="AJ15" i="5" s="1"/>
  <c r="T14" i="5"/>
  <c r="U14" i="5"/>
  <c r="AJ14" i="5" s="1"/>
  <c r="T13" i="5"/>
  <c r="U13" i="5" s="1"/>
  <c r="AJ13" i="5" s="1"/>
  <c r="T12" i="5"/>
  <c r="U12" i="5" s="1"/>
  <c r="AJ12" i="5" s="1"/>
  <c r="T11" i="5"/>
  <c r="U11" i="5" s="1"/>
  <c r="AJ11" i="5" s="1"/>
  <c r="T10" i="5"/>
  <c r="U10" i="5" s="1"/>
  <c r="AJ10" i="5" s="1"/>
  <c r="T9" i="5"/>
  <c r="U9" i="5" s="1"/>
  <c r="AJ9" i="5" s="1"/>
  <c r="T8" i="5"/>
  <c r="U8" i="5"/>
  <c r="T37" i="12"/>
  <c r="U37" i="12" s="1"/>
  <c r="AJ37" i="12" s="1"/>
  <c r="T36" i="12"/>
  <c r="U36" i="12"/>
  <c r="AJ36" i="12" s="1"/>
  <c r="T35" i="12"/>
  <c r="U35" i="12" s="1"/>
  <c r="AJ35" i="12" s="1"/>
  <c r="T34" i="12"/>
  <c r="U34" i="12" s="1"/>
  <c r="AJ34" i="12" s="1"/>
  <c r="T33" i="12"/>
  <c r="U33" i="12" s="1"/>
  <c r="AJ33" i="12" s="1"/>
  <c r="T32" i="12"/>
  <c r="U32" i="12" s="1"/>
  <c r="AJ32" i="12" s="1"/>
  <c r="T31" i="12"/>
  <c r="U31" i="12" s="1"/>
  <c r="AJ31" i="12" s="1"/>
  <c r="T30" i="12"/>
  <c r="U30" i="12"/>
  <c r="AJ30" i="12" s="1"/>
  <c r="T29" i="12"/>
  <c r="U29" i="12" s="1"/>
  <c r="AJ29" i="12" s="1"/>
  <c r="T28" i="12"/>
  <c r="U28" i="12"/>
  <c r="AJ28" i="12" s="1"/>
  <c r="T27" i="12"/>
  <c r="U27" i="12" s="1"/>
  <c r="AJ27" i="12" s="1"/>
  <c r="T26" i="12"/>
  <c r="U26" i="12" s="1"/>
  <c r="AJ26" i="12" s="1"/>
  <c r="T25" i="12"/>
  <c r="U25" i="12" s="1"/>
  <c r="AJ25" i="12" s="1"/>
  <c r="T24" i="12"/>
  <c r="U24" i="12" s="1"/>
  <c r="AJ24" i="12" s="1"/>
  <c r="T23" i="12"/>
  <c r="U23" i="12" s="1"/>
  <c r="AJ23" i="12" s="1"/>
  <c r="T22" i="12"/>
  <c r="U22" i="12"/>
  <c r="AJ22" i="12" s="1"/>
  <c r="T21" i="12"/>
  <c r="U21" i="12" s="1"/>
  <c r="AJ21" i="12" s="1"/>
  <c r="T20" i="12"/>
  <c r="U20" i="12"/>
  <c r="AJ20" i="12" s="1"/>
  <c r="T19" i="12"/>
  <c r="U19" i="12" s="1"/>
  <c r="AJ19" i="12" s="1"/>
  <c r="T18" i="12"/>
  <c r="U18" i="12" s="1"/>
  <c r="AJ18" i="12" s="1"/>
  <c r="T17" i="12"/>
  <c r="U17" i="12" s="1"/>
  <c r="AJ17" i="12" s="1"/>
  <c r="T16" i="12"/>
  <c r="U16" i="12" s="1"/>
  <c r="AJ16" i="12" s="1"/>
  <c r="T15" i="12"/>
  <c r="U15" i="12" s="1"/>
  <c r="AJ15" i="12" s="1"/>
  <c r="T14" i="12"/>
  <c r="U14" i="12"/>
  <c r="AJ14" i="12" s="1"/>
  <c r="T13" i="12"/>
  <c r="U13" i="12" s="1"/>
  <c r="AJ13" i="12" s="1"/>
  <c r="T12" i="12"/>
  <c r="U12" i="12"/>
  <c r="AJ12" i="12" s="1"/>
  <c r="T11" i="12"/>
  <c r="U11" i="12" s="1"/>
  <c r="AJ11" i="12" s="1"/>
  <c r="T10" i="12"/>
  <c r="U10" i="12" s="1"/>
  <c r="AJ10" i="12" s="1"/>
  <c r="T9" i="12"/>
  <c r="U9" i="12" s="1"/>
  <c r="AJ9" i="12" s="1"/>
  <c r="T8" i="12"/>
  <c r="U8" i="12" s="1"/>
  <c r="T38" i="6"/>
  <c r="U38" i="6" s="1"/>
  <c r="AJ38" i="6" s="1"/>
  <c r="T37" i="6"/>
  <c r="U37" i="6"/>
  <c r="AJ37" i="6" s="1"/>
  <c r="T36" i="6"/>
  <c r="U36" i="6" s="1"/>
  <c r="AJ36" i="6" s="1"/>
  <c r="T35" i="6"/>
  <c r="U35" i="6"/>
  <c r="AJ35" i="6" s="1"/>
  <c r="T34" i="6"/>
  <c r="U34" i="6" s="1"/>
  <c r="AJ34" i="6" s="1"/>
  <c r="T33" i="6"/>
  <c r="U33" i="6" s="1"/>
  <c r="AJ33" i="6" s="1"/>
  <c r="T32" i="6"/>
  <c r="U32" i="6" s="1"/>
  <c r="AJ32" i="6" s="1"/>
  <c r="T31" i="6"/>
  <c r="U31" i="6" s="1"/>
  <c r="AJ31" i="6" s="1"/>
  <c r="T30" i="6"/>
  <c r="U30" i="6" s="1"/>
  <c r="AJ30" i="6" s="1"/>
  <c r="T29" i="6"/>
  <c r="U29" i="6"/>
  <c r="AJ29" i="6" s="1"/>
  <c r="T28" i="6"/>
  <c r="U28" i="6" s="1"/>
  <c r="AJ28" i="6" s="1"/>
  <c r="T27" i="6"/>
  <c r="U27" i="6"/>
  <c r="AJ27" i="6" s="1"/>
  <c r="T26" i="6"/>
  <c r="U26" i="6" s="1"/>
  <c r="AJ26" i="6" s="1"/>
  <c r="T25" i="6"/>
  <c r="U25" i="6" s="1"/>
  <c r="AJ25" i="6" s="1"/>
  <c r="T24" i="6"/>
  <c r="U24" i="6" s="1"/>
  <c r="AJ24" i="6" s="1"/>
  <c r="T23" i="6"/>
  <c r="U23" i="6" s="1"/>
  <c r="AJ23" i="6" s="1"/>
  <c r="T22" i="6"/>
  <c r="U22" i="6" s="1"/>
  <c r="AJ22" i="6" s="1"/>
  <c r="T21" i="6"/>
  <c r="U21" i="6"/>
  <c r="AJ21" i="6" s="1"/>
  <c r="T20" i="6"/>
  <c r="U20" i="6" s="1"/>
  <c r="AJ20" i="6" s="1"/>
  <c r="T19" i="6"/>
  <c r="U19" i="6"/>
  <c r="AJ19" i="6" s="1"/>
  <c r="T18" i="6"/>
  <c r="U18" i="6" s="1"/>
  <c r="AJ18" i="6" s="1"/>
  <c r="T17" i="6"/>
  <c r="U17" i="6" s="1"/>
  <c r="AI39" i="7"/>
  <c r="U28" i="9"/>
  <c r="AJ28" i="9" s="1"/>
  <c r="U24" i="9"/>
  <c r="AJ24" i="9" s="1"/>
  <c r="T21" i="9"/>
  <c r="U20" i="9"/>
  <c r="AJ20" i="9" s="1"/>
  <c r="T19" i="9"/>
  <c r="U19" i="9" s="1"/>
  <c r="AJ19" i="9" s="1"/>
  <c r="U18" i="9"/>
  <c r="AJ18" i="9" s="1"/>
  <c r="T16" i="9"/>
  <c r="U16" i="9" s="1"/>
  <c r="AJ16" i="9" s="1"/>
  <c r="T15" i="9"/>
  <c r="U15" i="9" s="1"/>
  <c r="AJ15" i="9" s="1"/>
  <c r="T14" i="9"/>
  <c r="U14" i="9" s="1"/>
  <c r="AJ14" i="9" s="1"/>
  <c r="T13" i="9"/>
  <c r="U13" i="9" s="1"/>
  <c r="AJ13" i="9" s="1"/>
  <c r="T12" i="9"/>
  <c r="U12" i="9" s="1"/>
  <c r="AJ12" i="9" s="1"/>
  <c r="T11" i="9"/>
  <c r="U11" i="9" s="1"/>
  <c r="AJ11" i="9" s="1"/>
  <c r="T10" i="9"/>
  <c r="U10" i="9" s="1"/>
  <c r="AJ10" i="9" s="1"/>
  <c r="T9" i="9"/>
  <c r="U9" i="9" s="1"/>
  <c r="AJ9" i="9" s="1"/>
  <c r="T8" i="9"/>
  <c r="U8" i="9" s="1"/>
  <c r="T35" i="10"/>
  <c r="U35" i="10" s="1"/>
  <c r="T38" i="11"/>
  <c r="U38" i="11" s="1"/>
  <c r="AJ38" i="11" s="1"/>
  <c r="T37" i="11"/>
  <c r="U37" i="11" s="1"/>
  <c r="AJ37" i="11" s="1"/>
  <c r="T36" i="11"/>
  <c r="U36" i="11" s="1"/>
  <c r="AJ36" i="11" s="1"/>
  <c r="T35" i="11"/>
  <c r="U35" i="11" s="1"/>
  <c r="AJ35" i="11" s="1"/>
  <c r="T34" i="11"/>
  <c r="U34" i="11" s="1"/>
  <c r="AJ34" i="11" s="1"/>
  <c r="T33" i="11"/>
  <c r="U33" i="11" s="1"/>
  <c r="AJ33" i="11" s="1"/>
  <c r="T32" i="11"/>
  <c r="U32" i="11" s="1"/>
  <c r="AJ32" i="11" s="1"/>
  <c r="T31" i="11"/>
  <c r="U31" i="11" s="1"/>
  <c r="AJ31" i="11" s="1"/>
  <c r="T30" i="11"/>
  <c r="U30" i="11" s="1"/>
  <c r="AJ30" i="11" s="1"/>
  <c r="T29" i="11"/>
  <c r="U29" i="11" s="1"/>
  <c r="AJ29" i="11" s="1"/>
  <c r="T28" i="11"/>
  <c r="U28" i="11" s="1"/>
  <c r="AJ28" i="11" s="1"/>
  <c r="T27" i="11"/>
  <c r="U27" i="11" s="1"/>
  <c r="AJ27" i="11" s="1"/>
  <c r="T26" i="11"/>
  <c r="U26" i="11" s="1"/>
  <c r="AJ26" i="11" s="1"/>
  <c r="T25" i="11"/>
  <c r="U25" i="11" s="1"/>
  <c r="AJ25" i="11" s="1"/>
  <c r="T24" i="11"/>
  <c r="U24" i="11" s="1"/>
  <c r="AJ24" i="11" s="1"/>
  <c r="T23" i="11"/>
  <c r="U23" i="11" s="1"/>
  <c r="AJ23" i="11" s="1"/>
  <c r="T22" i="11"/>
  <c r="U22" i="11" s="1"/>
  <c r="T38" i="9"/>
  <c r="U38" i="9" s="1"/>
  <c r="AJ38" i="9" s="1"/>
  <c r="U37" i="9"/>
  <c r="AJ37" i="9" s="1"/>
  <c r="T36" i="9"/>
  <c r="U36" i="9" s="1"/>
  <c r="AJ36" i="9" s="1"/>
  <c r="T34" i="9"/>
  <c r="U34" i="9" s="1"/>
  <c r="AJ34" i="9" s="1"/>
  <c r="U33" i="9"/>
  <c r="AJ33" i="9" s="1"/>
  <c r="T32" i="9"/>
  <c r="U32" i="9" s="1"/>
  <c r="AJ32" i="9" s="1"/>
  <c r="U31" i="9"/>
  <c r="AJ31" i="9" s="1"/>
  <c r="T30" i="9"/>
  <c r="U30" i="9" s="1"/>
  <c r="AJ30" i="9" s="1"/>
  <c r="U29" i="9"/>
  <c r="AJ29" i="9" s="1"/>
  <c r="T28" i="9"/>
  <c r="U27" i="9"/>
  <c r="AJ27" i="9" s="1"/>
  <c r="T26" i="9"/>
  <c r="U26" i="9" s="1"/>
  <c r="AJ26" i="9" s="1"/>
  <c r="U25" i="9"/>
  <c r="AJ25" i="9" s="1"/>
  <c r="T24" i="9"/>
  <c r="T22" i="9"/>
  <c r="U22" i="9" s="1"/>
  <c r="AJ22" i="9" s="1"/>
  <c r="U21" i="9"/>
  <c r="AJ21" i="9" s="1"/>
  <c r="U17" i="9"/>
  <c r="AJ17" i="9" s="1"/>
  <c r="T9" i="1"/>
  <c r="U9" i="1" s="1"/>
  <c r="AJ9" i="1" s="1"/>
  <c r="T11" i="1"/>
  <c r="U11" i="1" s="1"/>
  <c r="AJ11" i="1" s="1"/>
  <c r="T13" i="1"/>
  <c r="U13" i="1" s="1"/>
  <c r="AJ13" i="1" s="1"/>
  <c r="T15" i="1"/>
  <c r="U15" i="1" s="1"/>
  <c r="AJ15" i="1" s="1"/>
  <c r="T17" i="1"/>
  <c r="U17" i="1" s="1"/>
  <c r="AJ17" i="1" s="1"/>
  <c r="T19" i="1"/>
  <c r="U19" i="1" s="1"/>
  <c r="AJ19" i="1" s="1"/>
  <c r="T21" i="1"/>
  <c r="U21" i="1" s="1"/>
  <c r="AJ21" i="1" s="1"/>
  <c r="T23" i="1"/>
  <c r="U23" i="1" s="1"/>
  <c r="AJ23" i="1" s="1"/>
  <c r="T25" i="1"/>
  <c r="U25" i="1" s="1"/>
  <c r="AJ25" i="1" s="1"/>
  <c r="T27" i="1"/>
  <c r="U27" i="1" s="1"/>
  <c r="AJ27" i="1" s="1"/>
  <c r="T29" i="1"/>
  <c r="U29" i="1" s="1"/>
  <c r="AJ29" i="1" s="1"/>
  <c r="T31" i="1"/>
  <c r="U31" i="1" s="1"/>
  <c r="AJ31" i="1" s="1"/>
  <c r="T33" i="1"/>
  <c r="U33" i="1" s="1"/>
  <c r="AJ33" i="1" s="1"/>
  <c r="T35" i="1"/>
  <c r="U35" i="1" s="1"/>
  <c r="AJ35" i="1" s="1"/>
  <c r="T37" i="1"/>
  <c r="U37" i="1" s="1"/>
  <c r="AJ37" i="1" s="1"/>
  <c r="T8" i="1"/>
  <c r="U8" i="1" s="1"/>
  <c r="T10" i="1"/>
  <c r="U10" i="1" s="1"/>
  <c r="AJ10" i="1" s="1"/>
  <c r="T12" i="1"/>
  <c r="U12" i="1" s="1"/>
  <c r="AJ12" i="1" s="1"/>
  <c r="T14" i="1"/>
  <c r="U14" i="1" s="1"/>
  <c r="AJ14" i="1" s="1"/>
  <c r="T16" i="1"/>
  <c r="U16" i="1" s="1"/>
  <c r="AJ16" i="1" s="1"/>
  <c r="T18" i="1"/>
  <c r="U18" i="1" s="1"/>
  <c r="AJ18" i="1" s="1"/>
  <c r="T20" i="1"/>
  <c r="U20" i="1" s="1"/>
  <c r="AJ20" i="1" s="1"/>
  <c r="T22" i="1"/>
  <c r="U22" i="1" s="1"/>
  <c r="AJ22" i="1" s="1"/>
  <c r="T24" i="1"/>
  <c r="U24" i="1" s="1"/>
  <c r="AJ24" i="1" s="1"/>
  <c r="T26" i="1"/>
  <c r="U26" i="1" s="1"/>
  <c r="AJ26" i="1" s="1"/>
  <c r="T28" i="1"/>
  <c r="U28" i="1" s="1"/>
  <c r="AJ28" i="1" s="1"/>
  <c r="T30" i="1"/>
  <c r="U30" i="1" s="1"/>
  <c r="AJ30" i="1" s="1"/>
  <c r="T32" i="1"/>
  <c r="U32" i="1" s="1"/>
  <c r="AJ32" i="1" s="1"/>
  <c r="T34" i="1"/>
  <c r="U34" i="1" s="1"/>
  <c r="AJ34" i="1" s="1"/>
  <c r="T36" i="1"/>
  <c r="U36" i="1" s="1"/>
  <c r="AJ36" i="1" s="1"/>
  <c r="T38" i="1"/>
  <c r="U38" i="1" s="1"/>
  <c r="AJ38" i="1" s="1"/>
  <c r="S19" i="13"/>
  <c r="V15" i="13" l="1"/>
  <c r="T14" i="13"/>
  <c r="B11" i="11"/>
  <c r="A11" i="11" s="1"/>
  <c r="B11" i="9"/>
  <c r="A11" i="9" s="1"/>
  <c r="S14" i="13"/>
  <c r="S28" i="13" s="1"/>
  <c r="AJ39" i="7"/>
  <c r="B12" i="11"/>
  <c r="A12" i="11" s="1"/>
  <c r="AJ8" i="1"/>
  <c r="AJ39" i="1" s="1"/>
  <c r="U39" i="1"/>
  <c r="AJ35" i="10"/>
  <c r="AJ36" i="10" s="1"/>
  <c r="U36" i="10"/>
  <c r="AJ8" i="9"/>
  <c r="AJ39" i="9" s="1"/>
  <c r="G18" i="13" s="1"/>
  <c r="U39" i="9"/>
  <c r="H18" i="13"/>
  <c r="AJ8" i="8"/>
  <c r="AJ38" i="8" s="1"/>
  <c r="G19" i="13" s="1"/>
  <c r="N19" i="13" s="1"/>
  <c r="U38" i="8"/>
  <c r="H19" i="13"/>
  <c r="AJ22" i="11"/>
  <c r="AJ39" i="11" s="1"/>
  <c r="U39" i="11"/>
  <c r="U38" i="2"/>
  <c r="AJ9" i="2"/>
  <c r="AJ38" i="2" s="1"/>
  <c r="AJ17" i="6"/>
  <c r="AJ39" i="6" s="1"/>
  <c r="U39" i="6"/>
  <c r="AJ8" i="12"/>
  <c r="AJ38" i="12" s="1"/>
  <c r="U38" i="12"/>
  <c r="AJ8" i="5"/>
  <c r="AJ39" i="5" s="1"/>
  <c r="U39" i="5"/>
  <c r="U39" i="4"/>
  <c r="AJ8" i="4"/>
  <c r="AJ39" i="4" s="1"/>
  <c r="AJ8" i="3"/>
  <c r="AJ38" i="3" s="1"/>
  <c r="U38" i="3"/>
  <c r="N18" i="13" l="1"/>
  <c r="AJ42" i="9" s="1"/>
  <c r="B12" i="9"/>
  <c r="A12" i="9" s="1"/>
  <c r="B13" i="11"/>
  <c r="A13" i="11" s="1"/>
  <c r="G15" i="13"/>
  <c r="H15" i="13"/>
  <c r="B13" i="9" l="1"/>
  <c r="A13" i="9" s="1"/>
  <c r="AA45" i="11"/>
  <c r="B14" i="9"/>
  <c r="A14" i="9" s="1"/>
  <c r="B14" i="11"/>
  <c r="A14" i="11" s="1"/>
  <c r="U18" i="13"/>
  <c r="AA44" i="10"/>
  <c r="L15" i="13"/>
  <c r="K15" i="13"/>
  <c r="I15" i="13"/>
  <c r="J15" i="13"/>
  <c r="AJ42" i="11"/>
  <c r="P18" i="13" l="1"/>
  <c r="P19" i="13" s="1"/>
  <c r="AJ44" i="9"/>
  <c r="B15" i="9"/>
  <c r="A15" i="9" s="1"/>
  <c r="B15" i="11"/>
  <c r="A15" i="11" s="1"/>
  <c r="AJ45" i="11"/>
  <c r="U19" i="13"/>
  <c r="AA45" i="9"/>
  <c r="AJ45" i="8" l="1"/>
  <c r="B16" i="9"/>
  <c r="B16" i="11"/>
  <c r="A16" i="11" s="1"/>
  <c r="AA45" i="8"/>
  <c r="A16" i="9" l="1"/>
  <c r="B17" i="9"/>
  <c r="A17" i="9" s="1"/>
  <c r="AJ45" i="6"/>
  <c r="B17" i="11"/>
  <c r="A17" i="11" s="1"/>
  <c r="AA45" i="6"/>
  <c r="AJ45" i="12" l="1"/>
  <c r="B18" i="9"/>
  <c r="A18" i="9" s="1"/>
  <c r="B18" i="11"/>
  <c r="A18" i="11" s="1"/>
  <c r="AA45" i="12"/>
  <c r="B19" i="9" l="1"/>
  <c r="A19" i="9" s="1"/>
  <c r="B19" i="11"/>
  <c r="A19" i="11" s="1"/>
  <c r="AA45" i="5"/>
  <c r="B20" i="9" l="1"/>
  <c r="A20" i="9" s="1"/>
  <c r="B20" i="11"/>
  <c r="A20" i="11" s="1"/>
  <c r="AA45" i="1"/>
  <c r="B21" i="9" l="1"/>
  <c r="A21" i="9" s="1"/>
  <c r="B21" i="11"/>
  <c r="A21" i="11" s="1"/>
  <c r="AA45" i="2"/>
  <c r="B22" i="9" l="1"/>
  <c r="A22" i="9" s="1"/>
  <c r="B22" i="11"/>
  <c r="A22" i="11" s="1"/>
  <c r="AA45" i="4"/>
  <c r="B23" i="9" l="1"/>
  <c r="A23" i="9" s="1"/>
  <c r="B23" i="11"/>
  <c r="A23" i="11" s="1"/>
  <c r="AA45" i="7"/>
  <c r="AA45" i="3"/>
  <c r="B24" i="9" l="1"/>
  <c r="A24" i="9" s="1"/>
  <c r="B24" i="11"/>
  <c r="A24" i="11" s="1"/>
  <c r="B25" i="9" l="1"/>
  <c r="A25" i="9" s="1"/>
  <c r="B25" i="11"/>
  <c r="A25" i="11" s="1"/>
  <c r="B26" i="9" l="1"/>
  <c r="A26" i="9" s="1"/>
  <c r="B26" i="11"/>
  <c r="A26" i="11" s="1"/>
  <c r="B27" i="9" l="1"/>
  <c r="A27" i="9" s="1"/>
  <c r="B27" i="11"/>
  <c r="A27" i="11" s="1"/>
  <c r="B28" i="9" l="1"/>
  <c r="A28" i="9" s="1"/>
  <c r="B28" i="11"/>
  <c r="A28" i="11" s="1"/>
  <c r="B29" i="9" l="1"/>
  <c r="A29" i="9" s="1"/>
  <c r="B29" i="11"/>
  <c r="A29" i="11" s="1"/>
  <c r="B30" i="9" l="1"/>
  <c r="A30" i="9" s="1"/>
  <c r="B30" i="11"/>
  <c r="A30" i="11" s="1"/>
  <c r="B31" i="9" l="1"/>
  <c r="A31" i="9" s="1"/>
  <c r="B31" i="11"/>
  <c r="A31" i="11" s="1"/>
  <c r="B32" i="9" l="1"/>
  <c r="A32" i="9" s="1"/>
  <c r="B32" i="11"/>
  <c r="A32" i="11" s="1"/>
  <c r="B33" i="9" l="1"/>
  <c r="A33" i="9" s="1"/>
  <c r="B33" i="11"/>
  <c r="A33" i="11" s="1"/>
  <c r="B34" i="9" l="1"/>
  <c r="A34" i="9" s="1"/>
  <c r="B34" i="11"/>
  <c r="A34" i="11" s="1"/>
  <c r="B35" i="9" l="1"/>
  <c r="A35" i="9" s="1"/>
  <c r="B35" i="11"/>
  <c r="A35" i="11" s="1"/>
  <c r="B36" i="9" l="1"/>
  <c r="A36" i="9" s="1"/>
  <c r="B36" i="11"/>
  <c r="A36" i="11" s="1"/>
  <c r="B37" i="9" l="1"/>
  <c r="A37" i="9" s="1"/>
  <c r="B37" i="11"/>
  <c r="A37" i="11" s="1"/>
  <c r="B38" i="9" l="1"/>
  <c r="B38" i="11"/>
  <c r="A38" i="11" s="1"/>
  <c r="B8" i="8" l="1"/>
  <c r="A8" i="8" s="1"/>
  <c r="A38" i="9"/>
  <c r="B8" i="10"/>
  <c r="A8" i="10" s="1"/>
  <c r="B9" i="10" l="1"/>
  <c r="A9" i="10" s="1"/>
  <c r="A2" i="10"/>
  <c r="AJ41" i="10"/>
  <c r="AJ44" i="10" l="1"/>
  <c r="B10" i="10"/>
  <c r="A10" i="10" s="1"/>
  <c r="AJ44" i="8" l="1"/>
  <c r="B11" i="10"/>
  <c r="A11" i="10" s="1"/>
  <c r="AJ45" i="9" l="1"/>
  <c r="B12" i="10"/>
  <c r="A12" i="10" s="1"/>
  <c r="B13" i="10" l="1"/>
  <c r="A13" i="10" s="1"/>
  <c r="B14" i="10" l="1"/>
  <c r="A14" i="10" s="1"/>
  <c r="B15" i="10" l="1"/>
  <c r="A15" i="10" s="1"/>
  <c r="B16" i="10" l="1"/>
  <c r="A16" i="10" s="1"/>
  <c r="B17" i="10" l="1"/>
  <c r="A17" i="10" s="1"/>
  <c r="B18" i="10" l="1"/>
  <c r="A18" i="10" s="1"/>
  <c r="B19" i="10" l="1"/>
  <c r="A19" i="10" s="1"/>
  <c r="B20" i="10" l="1"/>
  <c r="A20" i="10" s="1"/>
  <c r="B21" i="10" l="1"/>
  <c r="A21" i="10" s="1"/>
  <c r="B22" i="10" l="1"/>
  <c r="A22" i="10" s="1"/>
  <c r="B23" i="10" l="1"/>
  <c r="A23" i="10" s="1"/>
  <c r="B24" i="10" l="1"/>
  <c r="A24" i="10" s="1"/>
  <c r="B25" i="10" l="1"/>
  <c r="A25" i="10" s="1"/>
  <c r="B26" i="10" l="1"/>
  <c r="A26" i="10" s="1"/>
  <c r="B27" i="10" l="1"/>
  <c r="A27" i="10" s="1"/>
  <c r="B28" i="10" l="1"/>
  <c r="A28" i="10" s="1"/>
  <c r="B29" i="10" l="1"/>
  <c r="A29" i="10" s="1"/>
  <c r="B30" i="10" l="1"/>
  <c r="A30" i="10" s="1"/>
  <c r="B31" i="10" l="1"/>
  <c r="A31" i="10" s="1"/>
  <c r="B32" i="10" l="1"/>
  <c r="A32" i="10" s="1"/>
  <c r="B33" i="10" l="1"/>
  <c r="A33" i="10" s="1"/>
  <c r="B34" i="10" l="1"/>
  <c r="A34" i="10" s="1"/>
  <c r="B35" i="10" l="1"/>
  <c r="A35" i="10" s="1"/>
  <c r="A2" i="8"/>
  <c r="B9" i="8"/>
  <c r="A9" i="8" s="1"/>
  <c r="AJ44" i="6" l="1"/>
  <c r="AJ42" i="8"/>
  <c r="B10" i="8"/>
  <c r="A10" i="8" s="1"/>
  <c r="B11" i="8" l="1"/>
  <c r="A11" i="8" s="1"/>
  <c r="B12" i="8" l="1"/>
  <c r="A12" i="8" s="1"/>
  <c r="B13" i="8" l="1"/>
  <c r="A13" i="8" s="1"/>
  <c r="B14" i="8" l="1"/>
  <c r="A14" i="8" s="1"/>
  <c r="B15" i="8" l="1"/>
  <c r="A15" i="8" s="1"/>
  <c r="B16" i="8" l="1"/>
  <c r="A16" i="8" s="1"/>
  <c r="B17" i="8" l="1"/>
  <c r="A17" i="8" s="1"/>
  <c r="B18" i="8" l="1"/>
  <c r="A18" i="8" s="1"/>
  <c r="B19" i="8" l="1"/>
  <c r="A19" i="8" s="1"/>
  <c r="B20" i="8" l="1"/>
  <c r="A20" i="8" s="1"/>
  <c r="B21" i="8" l="1"/>
  <c r="A21" i="8" s="1"/>
  <c r="B22" i="8" l="1"/>
  <c r="A22" i="8" s="1"/>
  <c r="B23" i="8" l="1"/>
  <c r="A23" i="8" s="1"/>
  <c r="B24" i="8" l="1"/>
  <c r="A24" i="8" s="1"/>
  <c r="B25" i="8" l="1"/>
  <c r="A25" i="8" s="1"/>
  <c r="B26" i="8" l="1"/>
  <c r="A26" i="8" s="1"/>
  <c r="B27" i="8" l="1"/>
  <c r="A27" i="8" s="1"/>
  <c r="B28" i="8" l="1"/>
  <c r="A28" i="8" s="1"/>
  <c r="B29" i="8" l="1"/>
  <c r="A29" i="8" s="1"/>
  <c r="B30" i="8" l="1"/>
  <c r="A30" i="8" s="1"/>
  <c r="B31" i="8" l="1"/>
  <c r="A31" i="8" s="1"/>
  <c r="B32" i="8" l="1"/>
  <c r="A32" i="8" s="1"/>
  <c r="B33" i="8" l="1"/>
  <c r="A33" i="8" s="1"/>
  <c r="B34" i="8" l="1"/>
  <c r="A34" i="8" s="1"/>
  <c r="B35" i="8" l="1"/>
  <c r="A35" i="8" s="1"/>
  <c r="B36" i="8" l="1"/>
  <c r="A36" i="8" s="1"/>
  <c r="B37" i="8" l="1"/>
  <c r="A37" i="8" s="1"/>
  <c r="B8" i="6" l="1"/>
  <c r="A8" i="6" s="1"/>
  <c r="B9" i="6" l="1"/>
  <c r="A9" i="6" s="1"/>
  <c r="A2" i="6"/>
  <c r="AJ42" i="6" l="1"/>
  <c r="B10" i="6"/>
  <c r="A10" i="6" s="1"/>
  <c r="B11" i="6" l="1"/>
  <c r="A11" i="6" s="1"/>
  <c r="AJ44" i="12"/>
  <c r="B12" i="6" l="1"/>
  <c r="A12" i="6" s="1"/>
  <c r="B13" i="6" l="1"/>
  <c r="A13" i="6" s="1"/>
  <c r="B14" i="6" l="1"/>
  <c r="A14" i="6" s="1"/>
  <c r="B15" i="6" l="1"/>
  <c r="A15" i="6" s="1"/>
  <c r="B16" i="6" l="1"/>
  <c r="A16" i="6" s="1"/>
  <c r="B17" i="6" l="1"/>
  <c r="A17" i="6" s="1"/>
  <c r="B18" i="6" l="1"/>
  <c r="A18" i="6" s="1"/>
  <c r="B19" i="6" l="1"/>
  <c r="A19" i="6" s="1"/>
  <c r="B20" i="6" l="1"/>
  <c r="A20" i="6" s="1"/>
  <c r="B21" i="6" l="1"/>
  <c r="A21" i="6" s="1"/>
  <c r="B22" i="6" l="1"/>
  <c r="A22" i="6" s="1"/>
  <c r="B23" i="6" l="1"/>
  <c r="A23" i="6" s="1"/>
  <c r="B24" i="6" l="1"/>
  <c r="A24" i="6" s="1"/>
  <c r="B25" i="6" l="1"/>
  <c r="A25" i="6" s="1"/>
  <c r="B26" i="6" l="1"/>
  <c r="A26" i="6" s="1"/>
  <c r="B27" i="6" l="1"/>
  <c r="A27" i="6" s="1"/>
  <c r="B28" i="6" l="1"/>
  <c r="A28" i="6" s="1"/>
  <c r="B29" i="6" l="1"/>
  <c r="A29" i="6" s="1"/>
  <c r="B30" i="6" l="1"/>
  <c r="A30" i="6" s="1"/>
  <c r="B31" i="6" l="1"/>
  <c r="A31" i="6" s="1"/>
  <c r="B32" i="6" l="1"/>
  <c r="A32" i="6" s="1"/>
  <c r="B33" i="6" l="1"/>
  <c r="A33" i="6" s="1"/>
  <c r="B34" i="6" l="1"/>
  <c r="A34" i="6" s="1"/>
  <c r="B35" i="6" l="1"/>
  <c r="A35" i="6" s="1"/>
  <c r="B36" i="6" l="1"/>
  <c r="A36" i="6" s="1"/>
  <c r="B37" i="6" l="1"/>
  <c r="A37" i="6" s="1"/>
  <c r="B38" i="6" l="1"/>
  <c r="A38" i="6" s="1"/>
  <c r="B8" i="12" l="1"/>
  <c r="A8" i="12" s="1"/>
  <c r="B9" i="12" l="1"/>
  <c r="A9" i="12" s="1"/>
  <c r="A2" i="12"/>
  <c r="AJ42" i="12" l="1"/>
  <c r="B10" i="12"/>
  <c r="A10" i="12" s="1"/>
  <c r="B11" i="12" l="1"/>
  <c r="A11" i="12" s="1"/>
  <c r="B12" i="12" l="1"/>
  <c r="A12" i="12" s="1"/>
  <c r="B13" i="12" l="1"/>
  <c r="A13" i="12" s="1"/>
  <c r="B14" i="12" l="1"/>
  <c r="A14" i="12" s="1"/>
  <c r="B15" i="12" l="1"/>
  <c r="A15" i="12" s="1"/>
  <c r="B16" i="12" l="1"/>
  <c r="A16" i="12" s="1"/>
  <c r="B17" i="12" l="1"/>
  <c r="A17" i="12" s="1"/>
  <c r="B18" i="12" l="1"/>
  <c r="A18" i="12" s="1"/>
  <c r="B19" i="12" l="1"/>
  <c r="A19" i="12" s="1"/>
  <c r="B20" i="12" l="1"/>
  <c r="A20" i="12" s="1"/>
  <c r="B21" i="12" l="1"/>
  <c r="A21" i="12" s="1"/>
  <c r="B22" i="12" l="1"/>
  <c r="A22" i="12" s="1"/>
  <c r="B23" i="12" l="1"/>
  <c r="A23" i="12" s="1"/>
  <c r="B24" i="12" l="1"/>
  <c r="A24" i="12" s="1"/>
  <c r="B25" i="12" l="1"/>
  <c r="A25" i="12" s="1"/>
  <c r="B26" i="12" l="1"/>
  <c r="A26" i="12" s="1"/>
  <c r="B27" i="12" l="1"/>
  <c r="A27" i="12" s="1"/>
  <c r="B28" i="12" l="1"/>
  <c r="A28" i="12" s="1"/>
  <c r="B29" i="12" l="1"/>
  <c r="A29" i="12" s="1"/>
  <c r="B30" i="12" l="1"/>
  <c r="A30" i="12" s="1"/>
  <c r="B31" i="12" l="1"/>
  <c r="A31" i="12" s="1"/>
  <c r="B32" i="12" l="1"/>
  <c r="A32" i="12" s="1"/>
  <c r="B33" i="12" l="1"/>
  <c r="A33" i="12" s="1"/>
  <c r="B34" i="12" l="1"/>
  <c r="A34" i="12" s="1"/>
  <c r="B35" i="12" l="1"/>
  <c r="A35" i="12" s="1"/>
  <c r="B36" i="12" l="1"/>
  <c r="A36" i="12" s="1"/>
  <c r="B37" i="12" l="1"/>
  <c r="A37" i="12" s="1"/>
  <c r="B8" i="5" l="1"/>
  <c r="A8" i="5" s="1"/>
  <c r="A2" i="5" l="1"/>
  <c r="B9" i="5"/>
  <c r="A9" i="5" s="1"/>
  <c r="AJ44" i="5"/>
  <c r="AJ42" i="5" l="1"/>
  <c r="B10" i="5"/>
  <c r="A10" i="5" s="1"/>
  <c r="AJ44" i="1" l="1"/>
  <c r="AJ45" i="5"/>
  <c r="B11" i="5"/>
  <c r="A11" i="5" s="1"/>
  <c r="B12" i="5" l="1"/>
  <c r="A12" i="5" s="1"/>
  <c r="B13" i="5" l="1"/>
  <c r="A13" i="5" s="1"/>
  <c r="B14" i="5" l="1"/>
  <c r="A14" i="5" s="1"/>
  <c r="B15" i="5" l="1"/>
  <c r="A15" i="5" s="1"/>
  <c r="B16" i="5" l="1"/>
  <c r="A16" i="5" s="1"/>
  <c r="B17" i="5" l="1"/>
  <c r="A17" i="5" s="1"/>
  <c r="B18" i="5" l="1"/>
  <c r="A18" i="5" s="1"/>
  <c r="B19" i="5" l="1"/>
  <c r="A19" i="5" s="1"/>
  <c r="B20" i="5" l="1"/>
  <c r="A20" i="5" s="1"/>
  <c r="B21" i="5" l="1"/>
  <c r="A21" i="5" s="1"/>
  <c r="B22" i="5" l="1"/>
  <c r="A22" i="5" s="1"/>
  <c r="B23" i="5" l="1"/>
  <c r="A23" i="5" s="1"/>
  <c r="B24" i="5" l="1"/>
  <c r="A24" i="5" s="1"/>
  <c r="B25" i="5" l="1"/>
  <c r="A25" i="5" s="1"/>
  <c r="B26" i="5" l="1"/>
  <c r="A26" i="5" s="1"/>
  <c r="B27" i="5" l="1"/>
  <c r="A27" i="5" s="1"/>
  <c r="B28" i="5" l="1"/>
  <c r="A28" i="5" s="1"/>
  <c r="B29" i="5" l="1"/>
  <c r="A29" i="5" s="1"/>
  <c r="B30" i="5" l="1"/>
  <c r="A30" i="5" s="1"/>
  <c r="B31" i="5" l="1"/>
  <c r="A31" i="5" s="1"/>
  <c r="B32" i="5" l="1"/>
  <c r="A32" i="5" s="1"/>
  <c r="B33" i="5" l="1"/>
  <c r="A33" i="5" s="1"/>
  <c r="B34" i="5" l="1"/>
  <c r="A34" i="5" s="1"/>
  <c r="B35" i="5" l="1"/>
  <c r="A35" i="5" s="1"/>
  <c r="B36" i="5" l="1"/>
  <c r="A36" i="5" s="1"/>
  <c r="B37" i="5" l="1"/>
  <c r="A37" i="5" s="1"/>
  <c r="B38" i="5" l="1"/>
  <c r="A38" i="5" s="1"/>
  <c r="B8" i="1" l="1"/>
  <c r="A8" i="1" s="1"/>
  <c r="A2" i="1" l="1"/>
  <c r="AJ45" i="1"/>
  <c r="B9" i="1"/>
  <c r="A9" i="1" s="1"/>
  <c r="B10" i="1" l="1"/>
  <c r="A10" i="1" s="1"/>
  <c r="AJ42" i="1"/>
  <c r="B11" i="1" l="1"/>
  <c r="A11" i="1" s="1"/>
  <c r="B12" i="1" l="1"/>
  <c r="A12" i="1" s="1"/>
  <c r="B13" i="1" l="1"/>
  <c r="A13" i="1" s="1"/>
  <c r="B14" i="1" l="1"/>
  <c r="A14" i="1" s="1"/>
  <c r="B15" i="1" l="1"/>
  <c r="A15" i="1" s="1"/>
  <c r="B16" i="1" l="1"/>
  <c r="A16" i="1" s="1"/>
  <c r="B17" i="1" l="1"/>
  <c r="A17" i="1" s="1"/>
  <c r="B18" i="1" l="1"/>
  <c r="A18" i="1" s="1"/>
  <c r="B19" i="1" l="1"/>
  <c r="A19" i="1" s="1"/>
  <c r="B20" i="1" l="1"/>
  <c r="A20" i="1" s="1"/>
  <c r="B21" i="1" l="1"/>
  <c r="A21" i="1" s="1"/>
  <c r="B22" i="1" l="1"/>
  <c r="A22" i="1" s="1"/>
  <c r="B23" i="1" l="1"/>
  <c r="A23" i="1" s="1"/>
  <c r="B24" i="1" l="1"/>
  <c r="A24" i="1" s="1"/>
  <c r="B25" i="1" l="1"/>
  <c r="A25" i="1" s="1"/>
  <c r="B26" i="1" l="1"/>
  <c r="A26" i="1" s="1"/>
  <c r="B27" i="1" l="1"/>
  <c r="A27" i="1" s="1"/>
  <c r="B28" i="1" l="1"/>
  <c r="A28" i="1" s="1"/>
  <c r="B29" i="1" l="1"/>
  <c r="A29" i="1" s="1"/>
  <c r="B30" i="1" l="1"/>
  <c r="A30" i="1" s="1"/>
  <c r="B31" i="1" l="1"/>
  <c r="A31" i="1" s="1"/>
  <c r="B32" i="1" l="1"/>
  <c r="A32" i="1" s="1"/>
  <c r="B33" i="1" l="1"/>
  <c r="A33" i="1" s="1"/>
  <c r="B34" i="1" l="1"/>
  <c r="A34" i="1" s="1"/>
  <c r="B35" i="1" l="1"/>
  <c r="A35" i="1" s="1"/>
  <c r="B36" i="1" l="1"/>
  <c r="A36" i="1" s="1"/>
  <c r="B37" i="1" l="1"/>
  <c r="A37" i="1" s="1"/>
  <c r="B38" i="1" l="1"/>
  <c r="A38" i="1" s="1"/>
  <c r="B8" i="2" l="1"/>
  <c r="A8" i="2" s="1"/>
  <c r="A2" i="2" l="1"/>
  <c r="AJ42" i="2"/>
  <c r="AJ44" i="2"/>
  <c r="B9" i="2"/>
  <c r="A9" i="2" s="1"/>
  <c r="AJ45" i="2" l="1"/>
  <c r="B10" i="2"/>
  <c r="A10" i="2" s="1"/>
  <c r="B11" i="2" l="1"/>
  <c r="A11" i="2" s="1"/>
  <c r="B12" i="2" l="1"/>
  <c r="A12" i="2" s="1"/>
  <c r="B13" i="2" l="1"/>
  <c r="A13" i="2" s="1"/>
  <c r="B14" i="2" l="1"/>
  <c r="A14" i="2" s="1"/>
  <c r="B15" i="2" l="1"/>
  <c r="A15" i="2" s="1"/>
  <c r="B16" i="2" l="1"/>
  <c r="A16" i="2" s="1"/>
  <c r="B17" i="2" l="1"/>
  <c r="A17" i="2" s="1"/>
  <c r="B18" i="2" l="1"/>
  <c r="A18" i="2" s="1"/>
  <c r="B19" i="2" l="1"/>
  <c r="A19" i="2" s="1"/>
  <c r="B20" i="2" l="1"/>
  <c r="A20" i="2" s="1"/>
  <c r="B21" i="2" l="1"/>
  <c r="A21" i="2" s="1"/>
  <c r="B22" i="2" l="1"/>
  <c r="A22" i="2" s="1"/>
  <c r="B23" i="2" l="1"/>
  <c r="A23" i="2" s="1"/>
  <c r="B24" i="2" l="1"/>
  <c r="A24" i="2" s="1"/>
  <c r="B25" i="2" l="1"/>
  <c r="A25" i="2" s="1"/>
  <c r="B26" i="2" l="1"/>
  <c r="A26" i="2" s="1"/>
  <c r="B27" i="2" l="1"/>
  <c r="A27" i="2" s="1"/>
  <c r="B28" i="2" l="1"/>
  <c r="A28" i="2" s="1"/>
  <c r="B29" i="2" l="1"/>
  <c r="A29" i="2" s="1"/>
  <c r="B30" i="2" l="1"/>
  <c r="A30" i="2" s="1"/>
  <c r="B31" i="2" l="1"/>
  <c r="A31" i="2" s="1"/>
  <c r="B32" i="2" l="1"/>
  <c r="A32" i="2" s="1"/>
  <c r="B33" i="2" l="1"/>
  <c r="A33" i="2" s="1"/>
  <c r="B34" i="2" l="1"/>
  <c r="A34" i="2" s="1"/>
  <c r="B35" i="2" l="1"/>
  <c r="A35" i="2" s="1"/>
  <c r="B36" i="2" l="1"/>
  <c r="A36" i="2" s="1"/>
  <c r="B37" i="2" l="1"/>
  <c r="A37" i="2" s="1"/>
  <c r="B8" i="4" l="1"/>
  <c r="A8" i="4" s="1"/>
  <c r="AJ44" i="4" l="1"/>
  <c r="A2" i="4"/>
  <c r="AJ42" i="4"/>
  <c r="B9" i="4"/>
  <c r="A9" i="4" s="1"/>
  <c r="AJ45" i="4" l="1"/>
  <c r="B10" i="4"/>
  <c r="A10" i="4" s="1"/>
  <c r="B11" i="4" l="1"/>
  <c r="A11" i="4" s="1"/>
  <c r="B12" i="4" l="1"/>
  <c r="A12" i="4" s="1"/>
  <c r="B13" i="4" l="1"/>
  <c r="A13" i="4" s="1"/>
  <c r="B14" i="4" l="1"/>
  <c r="A14" i="4" s="1"/>
  <c r="B15" i="4" l="1"/>
  <c r="A15" i="4" s="1"/>
  <c r="B16" i="4" l="1"/>
  <c r="A16" i="4" s="1"/>
  <c r="B17" i="4" l="1"/>
  <c r="A17" i="4" s="1"/>
  <c r="B18" i="4" l="1"/>
  <c r="A18" i="4" s="1"/>
  <c r="B19" i="4" l="1"/>
  <c r="A19" i="4" s="1"/>
  <c r="B20" i="4" l="1"/>
  <c r="A20" i="4" s="1"/>
  <c r="B21" i="4" l="1"/>
  <c r="A21" i="4" s="1"/>
  <c r="B22" i="4" l="1"/>
  <c r="A22" i="4" s="1"/>
  <c r="B23" i="4" l="1"/>
  <c r="A23" i="4" s="1"/>
  <c r="B24" i="4" l="1"/>
  <c r="A24" i="4" s="1"/>
  <c r="B25" i="4" l="1"/>
  <c r="A25" i="4" s="1"/>
  <c r="B26" i="4" l="1"/>
  <c r="A26" i="4" s="1"/>
  <c r="B27" i="4" l="1"/>
  <c r="A27" i="4" s="1"/>
  <c r="B28" i="4" l="1"/>
  <c r="A28" i="4" s="1"/>
  <c r="B29" i="4" l="1"/>
  <c r="A29" i="4" s="1"/>
  <c r="B30" i="4" l="1"/>
  <c r="A30" i="4" s="1"/>
  <c r="B31" i="4" l="1"/>
  <c r="A31" i="4" s="1"/>
  <c r="B32" i="4" l="1"/>
  <c r="A32" i="4" s="1"/>
  <c r="B33" i="4" l="1"/>
  <c r="A33" i="4" s="1"/>
  <c r="B34" i="4" l="1"/>
  <c r="A34" i="4" s="1"/>
  <c r="B35" i="4" l="1"/>
  <c r="A35" i="4" s="1"/>
  <c r="B36" i="4" l="1"/>
  <c r="A36" i="4" s="1"/>
  <c r="B37" i="4" l="1"/>
  <c r="A37" i="4" s="1"/>
  <c r="B38" i="4" l="1"/>
  <c r="A38" i="4" s="1"/>
  <c r="B8" i="3" l="1"/>
  <c r="A8" i="3" s="1"/>
  <c r="AJ44" i="3" l="1"/>
  <c r="AJ42" i="3"/>
  <c r="B9" i="3"/>
  <c r="A9" i="3" s="1"/>
  <c r="A2" i="3"/>
  <c r="B10" i="3" l="1"/>
  <c r="A10" i="3" s="1"/>
  <c r="AJ45" i="3"/>
  <c r="B11" i="3" l="1"/>
  <c r="A11" i="3" s="1"/>
  <c r="B12" i="3" l="1"/>
  <c r="A12" i="3" s="1"/>
  <c r="B13" i="3" l="1"/>
  <c r="A13" i="3" s="1"/>
  <c r="B14" i="3" l="1"/>
  <c r="A14" i="3" s="1"/>
  <c r="B15" i="3" l="1"/>
  <c r="A15" i="3" s="1"/>
  <c r="B16" i="3" l="1"/>
  <c r="A16" i="3" s="1"/>
  <c r="B17" i="3" l="1"/>
  <c r="A17" i="3" s="1"/>
  <c r="B18" i="3" l="1"/>
  <c r="A18" i="3" s="1"/>
  <c r="B19" i="3" l="1"/>
  <c r="A19" i="3" s="1"/>
  <c r="B20" i="3" l="1"/>
  <c r="A20" i="3" s="1"/>
  <c r="B21" i="3" l="1"/>
  <c r="A21" i="3" s="1"/>
  <c r="B22" i="3" l="1"/>
  <c r="A22" i="3" s="1"/>
  <c r="B23" i="3" l="1"/>
  <c r="A23" i="3" s="1"/>
  <c r="B24" i="3" l="1"/>
  <c r="A24" i="3" s="1"/>
  <c r="B25" i="3" l="1"/>
  <c r="A25" i="3" s="1"/>
  <c r="B26" i="3" l="1"/>
  <c r="A26" i="3" s="1"/>
  <c r="B27" i="3" l="1"/>
  <c r="A27" i="3" s="1"/>
  <c r="B28" i="3" l="1"/>
  <c r="A28" i="3" s="1"/>
  <c r="B29" i="3" l="1"/>
  <c r="A29" i="3" s="1"/>
  <c r="B30" i="3" l="1"/>
  <c r="A30" i="3" s="1"/>
  <c r="B31" i="3" l="1"/>
  <c r="A31" i="3" s="1"/>
  <c r="B32" i="3" l="1"/>
  <c r="A32" i="3" s="1"/>
  <c r="B33" i="3" l="1"/>
  <c r="A33" i="3" s="1"/>
  <c r="B34" i="3" l="1"/>
  <c r="A34" i="3" s="1"/>
  <c r="B35" i="3" l="1"/>
  <c r="A35" i="3" s="1"/>
  <c r="B36" i="3" l="1"/>
  <c r="A36" i="3" s="1"/>
  <c r="B37" i="3" l="1"/>
  <c r="A37" i="3" s="1"/>
  <c r="B8" i="7" l="1"/>
  <c r="A8" i="7" s="1"/>
  <c r="AJ44" i="7" l="1"/>
  <c r="AJ45" i="7"/>
  <c r="B9" i="7"/>
  <c r="A9" i="7" s="1"/>
  <c r="A2" i="7"/>
  <c r="AJ42" i="7" l="1"/>
  <c r="P28" i="13"/>
  <c r="B10" i="7"/>
  <c r="A10" i="7" s="1"/>
  <c r="B11" i="7" l="1"/>
  <c r="A11" i="7" s="1"/>
  <c r="B12" i="7" l="1"/>
  <c r="A12" i="7" s="1"/>
  <c r="B13" i="7" l="1"/>
  <c r="A13" i="7" s="1"/>
  <c r="B14" i="7" l="1"/>
  <c r="A14" i="7" s="1"/>
  <c r="B15" i="7" l="1"/>
  <c r="A15" i="7" s="1"/>
  <c r="B16" i="7" l="1"/>
  <c r="A16" i="7" s="1"/>
  <c r="B17" i="7" l="1"/>
  <c r="A17" i="7" s="1"/>
  <c r="B18" i="7" l="1"/>
  <c r="A18" i="7" s="1"/>
  <c r="B19" i="7" l="1"/>
  <c r="A19" i="7" s="1"/>
  <c r="B20" i="7" l="1"/>
  <c r="A20" i="7" s="1"/>
  <c r="B21" i="7" l="1"/>
  <c r="A21" i="7" s="1"/>
  <c r="B22" i="7" l="1"/>
  <c r="A22" i="7" s="1"/>
  <c r="B23" i="7" l="1"/>
  <c r="A23" i="7" s="1"/>
  <c r="B24" i="7" l="1"/>
  <c r="A24" i="7" s="1"/>
  <c r="B25" i="7" l="1"/>
  <c r="A25" i="7" s="1"/>
  <c r="B26" i="7" l="1"/>
  <c r="A26" i="7" s="1"/>
  <c r="B27" i="7" l="1"/>
  <c r="A27" i="7" s="1"/>
  <c r="B28" i="7" l="1"/>
  <c r="A28" i="7" s="1"/>
  <c r="B29" i="7" l="1"/>
  <c r="A29" i="7" s="1"/>
  <c r="B30" i="7" l="1"/>
  <c r="A30" i="7" s="1"/>
  <c r="B31" i="7" l="1"/>
  <c r="A31" i="7" s="1"/>
  <c r="B32" i="7" l="1"/>
  <c r="A32" i="7" s="1"/>
  <c r="B33" i="7" l="1"/>
  <c r="A33" i="7" s="1"/>
  <c r="B34" i="7" l="1"/>
  <c r="A34" i="7" s="1"/>
  <c r="B35" i="7" l="1"/>
  <c r="A35" i="7" s="1"/>
  <c r="B36" i="7" l="1"/>
  <c r="A36" i="7" s="1"/>
  <c r="B37" i="7" l="1"/>
  <c r="A37" i="7" s="1"/>
  <c r="B38" i="7" l="1"/>
  <c r="A38" i="7" s="1"/>
</calcChain>
</file>

<file path=xl/sharedStrings.xml><?xml version="1.0" encoding="utf-8"?>
<sst xmlns="http://schemas.openxmlformats.org/spreadsheetml/2006/main" count="342" uniqueCount="211">
  <si>
    <t>Année</t>
  </si>
  <si>
    <t>OFFICE DU PERSONNEL</t>
  </si>
  <si>
    <t>Heures</t>
  </si>
  <si>
    <t>Répartition</t>
  </si>
  <si>
    <t>DECOMPTE HEURES SUPPL.</t>
  </si>
  <si>
    <t>DECOMPTE VACANCES</t>
  </si>
  <si>
    <t>jours</t>
  </si>
  <si>
    <t>heures</t>
  </si>
  <si>
    <t>ABSENCES</t>
  </si>
  <si>
    <t>dues</t>
  </si>
  <si>
    <t>vali-</t>
  </si>
  <si>
    <t>pré-</t>
  </si>
  <si>
    <t>par secteur</t>
  </si>
  <si>
    <t>Maladie</t>
  </si>
  <si>
    <t>Autre</t>
  </si>
  <si>
    <t>Jours</t>
  </si>
  <si>
    <t>selon %</t>
  </si>
  <si>
    <t>dées</t>
  </si>
  <si>
    <t>sence</t>
  </si>
  <si>
    <t>d'activité</t>
  </si>
  <si>
    <t>HS</t>
  </si>
  <si>
    <t>Comp.</t>
  </si>
  <si>
    <t>Solde</t>
  </si>
  <si>
    <t>Méd.</t>
  </si>
  <si>
    <t>activité</t>
  </si>
  <si>
    <t>Total</t>
  </si>
  <si>
    <t>Totaux</t>
  </si>
  <si>
    <t>Taux d'activité en %</t>
  </si>
  <si>
    <t>Janv</t>
  </si>
  <si>
    <t>Heures par jour selon %</t>
  </si>
  <si>
    <t>Févr</t>
  </si>
  <si>
    <t>Mars</t>
  </si>
  <si>
    <t>Avr</t>
  </si>
  <si>
    <t>Mai</t>
  </si>
  <si>
    <t>Juin</t>
  </si>
  <si>
    <t>Juil</t>
  </si>
  <si>
    <t>Août</t>
  </si>
  <si>
    <t>Sept</t>
  </si>
  <si>
    <t>Oct</t>
  </si>
  <si>
    <t>Nov</t>
  </si>
  <si>
    <t>Déc</t>
  </si>
  <si>
    <t>PRESENCES</t>
  </si>
  <si>
    <t>ABSENCES JUSTIFIEES</t>
  </si>
  <si>
    <t>Matin</t>
  </si>
  <si>
    <t>Après-midi</t>
  </si>
  <si>
    <t>Soir / autres</t>
  </si>
  <si>
    <t>Répartition par</t>
  </si>
  <si>
    <t>Vacances année</t>
  </si>
  <si>
    <t>arrivée</t>
  </si>
  <si>
    <t>départ</t>
  </si>
  <si>
    <t>TOTAL</t>
  </si>
  <si>
    <t>secteur d'activité</t>
  </si>
  <si>
    <t>courante</t>
  </si>
  <si>
    <t>préc.</t>
  </si>
  <si>
    <t>Jour</t>
  </si>
  <si>
    <t>h</t>
  </si>
  <si>
    <t>mm</t>
  </si>
  <si>
    <t>code</t>
  </si>
  <si>
    <t>PERSONNEL</t>
  </si>
  <si>
    <t>OFFICE DU</t>
  </si>
  <si>
    <t>HEP Fribourg</t>
  </si>
  <si>
    <t>Nom:</t>
  </si>
  <si>
    <t>Prénom:</t>
  </si>
  <si>
    <t>Soldes à reporter</t>
  </si>
  <si>
    <t xml:space="preserve"> </t>
  </si>
  <si>
    <t>Nom</t>
  </si>
  <si>
    <t>Prénom</t>
  </si>
  <si>
    <t>Heures supplémentaires HS</t>
  </si>
  <si>
    <t>Compensation HS</t>
  </si>
  <si>
    <t>Solde vacances à la fin du mois</t>
  </si>
  <si>
    <t>solde</t>
  </si>
  <si>
    <t>Extrait du résumé :</t>
  </si>
  <si>
    <t>Solde HS à la fin du mois</t>
  </si>
  <si>
    <t>Solde HS à la fin du mois précédent</t>
  </si>
  <si>
    <t>Solde fin année</t>
  </si>
  <si>
    <t>vac.</t>
  </si>
  <si>
    <t>Codes d'absence</t>
  </si>
  <si>
    <t>Date : ……..…….……</t>
  </si>
  <si>
    <t>Heures dues mois courant</t>
  </si>
  <si>
    <t>(1/10)</t>
  </si>
  <si>
    <t>Bases légales:</t>
  </si>
  <si>
    <t>loi du 17.10.2001 sur le personnel de l'Etat (Lpers)</t>
  </si>
  <si>
    <r>
      <t>N</t>
    </r>
    <r>
      <rPr>
        <b/>
        <vertAlign val="superscript"/>
        <sz val="11"/>
        <rFont val="Arial"/>
        <family val="2"/>
      </rPr>
      <t>o</t>
    </r>
    <r>
      <rPr>
        <b/>
        <sz val="11"/>
        <rFont val="Arial"/>
        <family val="2"/>
      </rPr>
      <t xml:space="preserve"> personnel</t>
    </r>
  </si>
  <si>
    <t>(1/100)</t>
  </si>
  <si>
    <t>A remettre au responsable jusqu'au 5 du mois suivant</t>
  </si>
  <si>
    <t>Secteur d'activité %</t>
  </si>
  <si>
    <r>
      <t>N</t>
    </r>
    <r>
      <rPr>
        <b/>
        <vertAlign val="superscript"/>
        <sz val="11"/>
        <rFont val="Arial"/>
        <family val="2"/>
      </rPr>
      <t>0</t>
    </r>
    <r>
      <rPr>
        <b/>
        <sz val="11"/>
        <rFont val="Arial"/>
        <family val="2"/>
      </rPr>
      <t xml:space="preserve"> personnel:</t>
    </r>
  </si>
  <si>
    <t>Année naissance:</t>
  </si>
  <si>
    <t>Visa supérieur direct : .…..……....…..…..………</t>
  </si>
  <si>
    <t>Visa collaborateur(trice): …..…..…..…….....……</t>
  </si>
  <si>
    <t>Visa administration : …….……..………....………</t>
  </si>
  <si>
    <t>règlement du 17.12.2002 du personnel de l'Etat (Rpers)</t>
  </si>
  <si>
    <t>Accident professionnel / visite médicale (RPers - art. 79)</t>
  </si>
  <si>
    <t>Accident non-professionnel / visite médicale (RPers - art. 76)</t>
  </si>
  <si>
    <t>Activité sapeur-pompier (RPers - art. 68)</t>
  </si>
  <si>
    <t>Charge publique (RPers - art. 72)</t>
  </si>
  <si>
    <t>Congé non payé (grossesse, vacances suppl., charge publ., etc.) (RPers - art. 70)</t>
  </si>
  <si>
    <t>Vacances de l'année précédente (RPers - art. 64)</t>
  </si>
  <si>
    <t>Congé d'adoption (LPers - art. 114)</t>
  </si>
  <si>
    <t>S1</t>
  </si>
  <si>
    <t>S2</t>
  </si>
  <si>
    <t>S3</t>
  </si>
  <si>
    <t>S4</t>
  </si>
  <si>
    <t>sans année de naissance</t>
  </si>
  <si>
    <t>SOMME</t>
  </si>
  <si>
    <t>Décès du frère ou de la soeur du collaborateur, de la collaboratrice (RPers - art. 67, al. 1 let. f)</t>
  </si>
  <si>
    <t>Déménagement (RPers - art. 67, al. 1 let. j)</t>
  </si>
  <si>
    <t>Déménagement imposé par les besoins du service (RPers - art. 67, al. 1 let. j)</t>
  </si>
  <si>
    <t>Organe de conduite cantonal (OCCant) (RPers - art. 68)</t>
  </si>
  <si>
    <t>Maladie grave d'un membre du ménage du collaborateur, de la collaboratrice, manquant subitement de l'assistance nécessaire (RPers - art. 67,  al. 1, let. i)</t>
  </si>
  <si>
    <t>Maternité (Lpers - art. 112 ss / RPers - art. 81 à 86)</t>
  </si>
  <si>
    <t>Mariage ou enregistrement du partenariat du collaborateur, de la collaboratrice (RPers - art. 67, al. 1 let. a)</t>
  </si>
  <si>
    <t>Mariage ou enregistrement du partenariat d'un enfant, du frère, de la sœur, du père ou de la mère du collaborateur, de la collaboratrice (RPers - art. 67, al. 1 let. b)</t>
  </si>
  <si>
    <t>Service militaire : service d'avancement (LPers - art. 111 / RPers - art. 87)</t>
  </si>
  <si>
    <t>Service militaire : cours de répétition ou de complément (LPers - art. 111 / RPers - art. 87)</t>
  </si>
  <si>
    <t>Service militaire : école de recrue (LPers - art. 111 / RPers - art. 87)</t>
  </si>
  <si>
    <t>Service militaire : inspection militaire, recrutement, licenciement militaire (RPers - art. 67, al. 1 let. k)</t>
  </si>
  <si>
    <t>moins de 20 ans</t>
  </si>
  <si>
    <t>20-49 ans</t>
  </si>
  <si>
    <t>Funérailles d'un autre membre de la parenté, d'un-e collègue de travail ou d'une autre personne avec laquelle le collaborateur, la collaboratrice a eu d'étroites relations, suivant l'éloignement (RPers - art. 67, al. 1, let. g)</t>
  </si>
  <si>
    <t>règlement du 15.06.2009 sur le temps de travail du personnel de l'Etat</t>
  </si>
  <si>
    <t>Banque de données de la législation fribourgeoise - BDLF</t>
  </si>
  <si>
    <t>50-57 ans</t>
  </si>
  <si>
    <t>dès 58 ans</t>
  </si>
  <si>
    <t>011</t>
  </si>
  <si>
    <t>Accident professionnel / hors visite médicale (RPers - art. 79)</t>
  </si>
  <si>
    <t>012</t>
  </si>
  <si>
    <t>021</t>
  </si>
  <si>
    <t>Accident non-professionnel / hors visite médicale (RPers - art. 76)</t>
  </si>
  <si>
    <t>022</t>
  </si>
  <si>
    <t>030</t>
  </si>
  <si>
    <t>040</t>
  </si>
  <si>
    <t>050</t>
  </si>
  <si>
    <t>Compensation heures supplémentaires (RPers - art. 49 ss)</t>
  </si>
  <si>
    <t>060</t>
  </si>
  <si>
    <t>071</t>
  </si>
  <si>
    <t>Cours " Jeunesse et Sport" avec APG(RPers - art. 68, al.2)</t>
  </si>
  <si>
    <t>072</t>
  </si>
  <si>
    <t>Cours " Jeunesse et Sport" sans APG(RPers - art. 68, al.2)</t>
  </si>
  <si>
    <t>080</t>
  </si>
  <si>
    <t>Décès du conjoint, du ou de la partenaire enregistré-e, d'un enfant ou d'une personne faisant ménage commun avec le collaborateur, la collaboratrice (RPers - art. 67, al. 1 let. d)</t>
  </si>
  <si>
    <t>091</t>
  </si>
  <si>
    <t>092</t>
  </si>
  <si>
    <t>Décès du père ou de la mère du collaborateur, de la collaboratrice (RPers - art. 67, al. 1 let. e)</t>
  </si>
  <si>
    <t>100</t>
  </si>
  <si>
    <t>110</t>
  </si>
  <si>
    <t>120</t>
  </si>
  <si>
    <t>130</t>
  </si>
  <si>
    <t>141</t>
  </si>
  <si>
    <t>Formation des apprentis (école et cours interentreprise) (CO art. 345 a al.2)</t>
  </si>
  <si>
    <t>142</t>
  </si>
  <si>
    <t>Formation continue avec convention volontaire ou obligatoire (Ord. form. continue art. 22-30)</t>
  </si>
  <si>
    <t>143</t>
  </si>
  <si>
    <t>Formation continue volontaire (Ord. form. continue art. 16)</t>
  </si>
  <si>
    <t>144</t>
  </si>
  <si>
    <t>Formation continue obligatoire (Ord. form. continue art. 15)</t>
  </si>
  <si>
    <t>151</t>
  </si>
  <si>
    <t>Maladie professionnelle hors visite médicale /Rpers - art.79)</t>
  </si>
  <si>
    <t>152</t>
  </si>
  <si>
    <t>Maladie professionnelle visite médicale /Rpers - art.79)</t>
  </si>
  <si>
    <t>153</t>
  </si>
  <si>
    <t>Maladie non professionnelle hors visite médicale /Rpers - art.76)</t>
  </si>
  <si>
    <t>154</t>
  </si>
  <si>
    <t>Maladie non professionnelle visite médicale /Rpers - art.76)</t>
  </si>
  <si>
    <t>160</t>
  </si>
  <si>
    <t>170</t>
  </si>
  <si>
    <t>180</t>
  </si>
  <si>
    <t>190</t>
  </si>
  <si>
    <t>200</t>
  </si>
  <si>
    <t>Congé paternité (Rpers - art. 86 al. 1)</t>
  </si>
  <si>
    <t>210</t>
  </si>
  <si>
    <t>Congé payé pour d'autres motifs (Rpers art. 68)</t>
  </si>
  <si>
    <t>220</t>
  </si>
  <si>
    <t>Protection civile (cours ou service) (LPers - art. 111 / RPers - art. 87 et ss)</t>
  </si>
  <si>
    <t>231</t>
  </si>
  <si>
    <t>Participation à des réunions d'associations professionnelles ou d'organisations syndicales (RPers - art.67 al. 1 le. I)</t>
  </si>
  <si>
    <t>232</t>
  </si>
  <si>
    <t>Responsabilités syndicales ou corporatives (RPers - art. 67, al. 2)</t>
  </si>
  <si>
    <t>240</t>
  </si>
  <si>
    <t>250</t>
  </si>
  <si>
    <t>260</t>
  </si>
  <si>
    <t>270</t>
  </si>
  <si>
    <t>290</t>
  </si>
  <si>
    <t>Vacances de l'année courante (RPers - art. 60 et ss)</t>
  </si>
  <si>
    <t>300</t>
  </si>
  <si>
    <t>310</t>
  </si>
  <si>
    <t>Assurance militaire (accident ou maladie / visite médicale) (Loi fédérale sur l'assurance militaire)</t>
  </si>
  <si>
    <t>320</t>
  </si>
  <si>
    <t>Maladie d'un enfant, présence nécessaire attesté par certificat médical, 5j/an (RPers - art. 67, al. 1 let. h)</t>
  </si>
  <si>
    <t>330</t>
  </si>
  <si>
    <t>340</t>
  </si>
  <si>
    <t>Congé payé : gratification d'ancienneté 25 / 35 ans (RPers art. 113 et 115)</t>
  </si>
  <si>
    <t>350</t>
  </si>
  <si>
    <t>Allaitement hors locaux (RPers art. 84)</t>
  </si>
  <si>
    <t>360</t>
  </si>
  <si>
    <t>Allaitement dans les locaux (RPers art. 84)</t>
  </si>
  <si>
    <t>990</t>
  </si>
  <si>
    <t>Compensation heures solde positif (Règl. Temps de travail art. 20 al. 2))</t>
  </si>
  <si>
    <t>Calendrier:</t>
  </si>
  <si>
    <t xml:space="preserve">Résumé décompte heures </t>
  </si>
  <si>
    <t>JT</t>
  </si>
  <si>
    <t>JF</t>
  </si>
  <si>
    <t>JC</t>
  </si>
  <si>
    <t>Commentaire(s)</t>
  </si>
  <si>
    <t>(sans médecin)</t>
  </si>
  <si>
    <t>(médecin)</t>
  </si>
  <si>
    <t>JT = jours de travail / JF = jours fériés / JC = jours chômés</t>
  </si>
  <si>
    <t>règlement du 15 juin 2009 sur le temps de travail du personnel de l'Etat</t>
  </si>
  <si>
    <t>Calendrier 2019</t>
  </si>
  <si>
    <t>Chocomeli</t>
  </si>
  <si>
    <t>Gabriel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</si>
</sst>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0.0000"/>
    <numFmt numFmtId="166" formatCode="mmm"/>
    <numFmt numFmtId="167" formatCode="ddd"/>
    <numFmt numFmtId="168" formatCode="dd"/>
    <numFmt numFmtId="169" formatCode="00"/>
    <numFmt numFmtId="170" formatCode="mmmm"/>
    <numFmt numFmtId="171" formatCode="00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10"/>
      <color indexed="63"/>
      <name val="Arial"/>
      <family val="2"/>
    </font>
    <font>
      <b/>
      <sz val="12"/>
      <name val="Arial"/>
      <family val="2"/>
    </font>
    <font>
      <sz val="10"/>
      <color indexed="63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03">
    <xf numFmtId="0" fontId="0" fillId="0" borderId="0" xfId="0"/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vertical="center"/>
    </xf>
    <xf numFmtId="164" fontId="2" fillId="2" borderId="3" xfId="0" applyNumberFormat="1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/>
    </xf>
    <xf numFmtId="0" fontId="2" fillId="2" borderId="5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6" xfId="0" applyFont="1" applyFill="1" applyBorder="1" applyAlignment="1" applyProtection="1">
      <alignment horizontal="center" vertical="center"/>
    </xf>
    <xf numFmtId="2" fontId="4" fillId="0" borderId="7" xfId="0" applyNumberFormat="1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left" vertical="center"/>
    </xf>
    <xf numFmtId="0" fontId="1" fillId="0" borderId="9" xfId="0" applyFont="1" applyFill="1" applyBorder="1" applyAlignment="1" applyProtection="1">
      <alignment horizontal="left" vertical="center"/>
    </xf>
    <xf numFmtId="164" fontId="4" fillId="0" borderId="12" xfId="0" applyNumberFormat="1" applyFont="1" applyFill="1" applyBorder="1" applyAlignment="1" applyProtection="1">
      <alignment horizontal="center" vertical="center"/>
    </xf>
    <xf numFmtId="164" fontId="4" fillId="0" borderId="13" xfId="0" applyNumberFormat="1" applyFont="1" applyFill="1" applyBorder="1" applyAlignment="1" applyProtection="1">
      <alignment horizontal="center" vertical="center"/>
    </xf>
    <xf numFmtId="164" fontId="1" fillId="2" borderId="14" xfId="0" applyNumberFormat="1" applyFont="1" applyFill="1" applyBorder="1" applyAlignment="1" applyProtection="1">
      <alignment horizontal="center" vertical="center"/>
    </xf>
    <xf numFmtId="164" fontId="1" fillId="0" borderId="14" xfId="0" applyNumberFormat="1" applyFont="1" applyFill="1" applyBorder="1" applyAlignment="1" applyProtection="1">
      <alignment horizontal="center" vertical="center"/>
    </xf>
    <xf numFmtId="9" fontId="6" fillId="0" borderId="13" xfId="0" applyNumberFormat="1" applyFont="1" applyFill="1" applyBorder="1" applyAlignment="1" applyProtection="1">
      <alignment horizontal="center" vertical="center"/>
    </xf>
    <xf numFmtId="9" fontId="6" fillId="0" borderId="15" xfId="0" applyNumberFormat="1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right" vertical="center"/>
    </xf>
    <xf numFmtId="0" fontId="4" fillId="3" borderId="18" xfId="0" applyNumberFormat="1" applyFont="1" applyFill="1" applyBorder="1" applyAlignment="1" applyProtection="1">
      <alignment horizontal="center" vertical="center"/>
    </xf>
    <xf numFmtId="0" fontId="4" fillId="3" borderId="7" xfId="0" applyNumberFormat="1" applyFont="1" applyFill="1" applyBorder="1" applyAlignment="1" applyProtection="1">
      <alignment horizontal="center" vertical="center"/>
    </xf>
    <xf numFmtId="164" fontId="1" fillId="2" borderId="19" xfId="0" applyNumberFormat="1" applyFont="1" applyFill="1" applyBorder="1" applyAlignment="1" applyProtection="1">
      <alignment horizontal="center" vertical="center"/>
    </xf>
    <xf numFmtId="164" fontId="1" fillId="0" borderId="19" xfId="0" applyNumberFormat="1" applyFont="1" applyFill="1" applyBorder="1" applyAlignment="1" applyProtection="1">
      <alignment horizontal="center" vertical="center"/>
    </xf>
    <xf numFmtId="164" fontId="4" fillId="0" borderId="20" xfId="0" applyNumberFormat="1" applyFont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right" vertical="center"/>
    </xf>
    <xf numFmtId="164" fontId="1" fillId="0" borderId="21" xfId="0" applyNumberFormat="1" applyFont="1" applyFill="1" applyBorder="1" applyAlignment="1" applyProtection="1">
      <alignment horizontal="center" vertical="center"/>
    </xf>
    <xf numFmtId="0" fontId="4" fillId="3" borderId="22" xfId="0" applyFont="1" applyFill="1" applyBorder="1" applyAlignment="1" applyProtection="1">
      <alignment horizontal="right" vertical="center"/>
    </xf>
    <xf numFmtId="164" fontId="1" fillId="2" borderId="23" xfId="0" applyNumberFormat="1" applyFont="1" applyFill="1" applyBorder="1" applyAlignment="1" applyProtection="1">
      <alignment horizontal="center" vertical="center"/>
    </xf>
    <xf numFmtId="164" fontId="1" fillId="0" borderId="23" xfId="0" applyNumberFormat="1" applyFont="1" applyFill="1" applyBorder="1" applyAlignment="1" applyProtection="1">
      <alignment horizontal="center" vertical="center"/>
    </xf>
    <xf numFmtId="164" fontId="4" fillId="0" borderId="24" xfId="0" applyNumberFormat="1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right" vertical="center"/>
    </xf>
    <xf numFmtId="164" fontId="4" fillId="0" borderId="18" xfId="0" applyNumberFormat="1" applyFont="1" applyFill="1" applyBorder="1" applyAlignment="1" applyProtection="1">
      <alignment horizontal="center" vertical="center"/>
    </xf>
    <xf numFmtId="0" fontId="4" fillId="0" borderId="18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 vertical="center"/>
    </xf>
    <xf numFmtId="164" fontId="4" fillId="0" borderId="24" xfId="0" applyNumberFormat="1" applyFont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right" vertical="center"/>
    </xf>
    <xf numFmtId="0" fontId="4" fillId="0" borderId="26" xfId="0" applyNumberFormat="1" applyFont="1" applyFill="1" applyBorder="1" applyAlignment="1" applyProtection="1">
      <alignment horizontal="center" vertical="center"/>
    </xf>
    <xf numFmtId="164" fontId="1" fillId="2" borderId="28" xfId="0" applyNumberFormat="1" applyFont="1" applyFill="1" applyBorder="1" applyAlignment="1" applyProtection="1">
      <alignment horizontal="center" vertical="center"/>
    </xf>
    <xf numFmtId="164" fontId="1" fillId="0" borderId="28" xfId="0" applyNumberFormat="1" applyFont="1" applyFill="1" applyBorder="1" applyAlignment="1" applyProtection="1">
      <alignment horizontal="center" vertical="center"/>
    </xf>
    <xf numFmtId="164" fontId="4" fillId="0" borderId="29" xfId="0" applyNumberFormat="1" applyFont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right" vertical="center"/>
    </xf>
    <xf numFmtId="164" fontId="1" fillId="0" borderId="3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Protection="1"/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3" fillId="0" borderId="32" xfId="0" applyFont="1" applyFill="1" applyBorder="1" applyAlignment="1" applyProtection="1">
      <alignment vertical="center"/>
    </xf>
    <xf numFmtId="0" fontId="4" fillId="0" borderId="33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left" vertical="center"/>
    </xf>
    <xf numFmtId="0" fontId="4" fillId="0" borderId="33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right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164" fontId="2" fillId="0" borderId="34" xfId="0" applyNumberFormat="1" applyFont="1" applyFill="1" applyBorder="1" applyAlignment="1" applyProtection="1">
      <alignment vertical="center"/>
    </xf>
    <xf numFmtId="164" fontId="2" fillId="0" borderId="35" xfId="0" applyNumberFormat="1" applyFont="1" applyFill="1" applyBorder="1" applyAlignment="1" applyProtection="1">
      <alignment vertical="center"/>
    </xf>
    <xf numFmtId="164" fontId="1" fillId="0" borderId="35" xfId="0" applyNumberFormat="1" applyFont="1" applyFill="1" applyBorder="1" applyAlignment="1" applyProtection="1">
      <alignment vertical="center"/>
    </xf>
    <xf numFmtId="164" fontId="1" fillId="0" borderId="36" xfId="0" applyNumberFormat="1" applyFont="1" applyFill="1" applyBorder="1" applyAlignment="1" applyProtection="1">
      <alignment vertical="center"/>
    </xf>
    <xf numFmtId="164" fontId="2" fillId="0" borderId="37" xfId="0" applyNumberFormat="1" applyFont="1" applyFill="1" applyBorder="1" applyAlignment="1" applyProtection="1">
      <alignment vertical="center"/>
    </xf>
    <xf numFmtId="164" fontId="1" fillId="0" borderId="38" xfId="0" applyNumberFormat="1" applyFont="1" applyFill="1" applyBorder="1" applyAlignment="1" applyProtection="1">
      <alignment vertical="center"/>
    </xf>
    <xf numFmtId="1" fontId="2" fillId="0" borderId="39" xfId="0" applyNumberFormat="1" applyFont="1" applyFill="1" applyBorder="1" applyAlignment="1" applyProtection="1">
      <alignment vertical="center"/>
    </xf>
    <xf numFmtId="1" fontId="1" fillId="0" borderId="0" xfId="0" applyNumberFormat="1" applyFont="1" applyFill="1" applyBorder="1" applyAlignment="1" applyProtection="1">
      <alignment vertical="center"/>
    </xf>
    <xf numFmtId="0" fontId="6" fillId="0" borderId="9" xfId="0" applyFont="1" applyFill="1" applyBorder="1" applyAlignment="1" applyProtection="1">
      <alignment horizontal="center" vertical="center"/>
    </xf>
    <xf numFmtId="164" fontId="1" fillId="0" borderId="40" xfId="0" applyNumberFormat="1" applyFont="1" applyFill="1" applyBorder="1" applyAlignment="1" applyProtection="1">
      <alignment vertical="center"/>
    </xf>
    <xf numFmtId="164" fontId="1" fillId="0" borderId="41" xfId="0" applyNumberFormat="1" applyFont="1" applyFill="1" applyBorder="1" applyAlignment="1" applyProtection="1">
      <alignment vertical="center"/>
    </xf>
    <xf numFmtId="164" fontId="1" fillId="0" borderId="42" xfId="0" applyNumberFormat="1" applyFont="1" applyFill="1" applyBorder="1" applyAlignment="1" applyProtection="1">
      <alignment vertical="center"/>
    </xf>
    <xf numFmtId="164" fontId="1" fillId="0" borderId="43" xfId="0" applyNumberFormat="1" applyFont="1" applyFill="1" applyBorder="1" applyAlignment="1" applyProtection="1">
      <alignment vertical="center"/>
    </xf>
    <xf numFmtId="164" fontId="1" fillId="0" borderId="44" xfId="0" applyNumberFormat="1" applyFont="1" applyFill="1" applyBorder="1" applyAlignment="1" applyProtection="1">
      <alignment vertical="center"/>
    </xf>
    <xf numFmtId="1" fontId="2" fillId="0" borderId="0" xfId="0" applyNumberFormat="1" applyFont="1" applyFill="1" applyBorder="1" applyAlignment="1" applyProtection="1">
      <alignment vertical="center"/>
    </xf>
    <xf numFmtId="0" fontId="4" fillId="0" borderId="45" xfId="0" applyFont="1" applyBorder="1" applyAlignment="1" applyProtection="1">
      <alignment horizontal="center"/>
    </xf>
    <xf numFmtId="0" fontId="4" fillId="0" borderId="39" xfId="0" applyFont="1" applyFill="1" applyBorder="1" applyAlignment="1" applyProtection="1">
      <alignment horizontal="center"/>
    </xf>
    <xf numFmtId="0" fontId="5" fillId="0" borderId="46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4" fillId="0" borderId="47" xfId="0" applyFont="1" applyFill="1" applyBorder="1" applyAlignment="1" applyProtection="1">
      <alignment horizontal="center"/>
    </xf>
    <xf numFmtId="0" fontId="4" fillId="0" borderId="33" xfId="0" applyFont="1" applyFill="1" applyBorder="1" applyAlignment="1" applyProtection="1">
      <alignment horizontal="center"/>
    </xf>
    <xf numFmtId="0" fontId="2" fillId="0" borderId="48" xfId="0" applyFont="1" applyFill="1" applyBorder="1" applyAlignment="1" applyProtection="1">
      <alignment horizontal="center" vertical="center"/>
    </xf>
    <xf numFmtId="164" fontId="1" fillId="0" borderId="49" xfId="0" applyNumberFormat="1" applyFont="1" applyFill="1" applyBorder="1" applyAlignment="1" applyProtection="1">
      <alignment horizontal="center" vertical="center"/>
    </xf>
    <xf numFmtId="0" fontId="2" fillId="0" borderId="50" xfId="0" applyFont="1" applyFill="1" applyBorder="1" applyAlignment="1" applyProtection="1">
      <alignment horizontal="center" vertical="center"/>
    </xf>
    <xf numFmtId="0" fontId="2" fillId="0" borderId="51" xfId="0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 vertical="center"/>
    </xf>
    <xf numFmtId="164" fontId="1" fillId="0" borderId="15" xfId="0" applyNumberFormat="1" applyFont="1" applyFill="1" applyBorder="1" applyAlignment="1" applyProtection="1">
      <alignment horizontal="center" vertical="center"/>
    </xf>
    <xf numFmtId="0" fontId="4" fillId="0" borderId="33" xfId="0" applyFont="1" applyFill="1" applyBorder="1" applyProtection="1"/>
    <xf numFmtId="1" fontId="2" fillId="0" borderId="50" xfId="0" applyNumberFormat="1" applyFont="1" applyFill="1" applyBorder="1" applyAlignment="1" applyProtection="1">
      <alignment horizontal="center" vertical="center"/>
    </xf>
    <xf numFmtId="164" fontId="1" fillId="0" borderId="13" xfId="0" applyNumberFormat="1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8" fillId="0" borderId="52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22" xfId="0" applyNumberFormat="1" applyFont="1" applyFill="1" applyBorder="1" applyAlignment="1" applyProtection="1">
      <alignment horizontal="center" vertical="center"/>
    </xf>
    <xf numFmtId="0" fontId="1" fillId="0" borderId="53" xfId="0" applyNumberFormat="1" applyFont="1" applyFill="1" applyBorder="1" applyAlignment="1" applyProtection="1">
      <alignment horizontal="center" vertical="center"/>
    </xf>
    <xf numFmtId="0" fontId="1" fillId="0" borderId="54" xfId="0" applyNumberFormat="1" applyFont="1" applyFill="1" applyBorder="1" applyAlignment="1" applyProtection="1">
      <alignment horizontal="center" vertical="center"/>
    </xf>
    <xf numFmtId="169" fontId="3" fillId="4" borderId="55" xfId="0" applyNumberFormat="1" applyFont="1" applyFill="1" applyBorder="1" applyAlignment="1" applyProtection="1">
      <alignment horizontal="center"/>
      <protection locked="0"/>
    </xf>
    <xf numFmtId="169" fontId="4" fillId="4" borderId="56" xfId="0" applyNumberFormat="1" applyFont="1" applyFill="1" applyBorder="1" applyAlignment="1" applyProtection="1">
      <alignment horizontal="center"/>
      <protection locked="0"/>
    </xf>
    <xf numFmtId="169" fontId="3" fillId="4" borderId="57" xfId="0" applyNumberFormat="1" applyFont="1" applyFill="1" applyBorder="1" applyAlignment="1" applyProtection="1">
      <alignment horizontal="center"/>
      <protection locked="0"/>
    </xf>
    <xf numFmtId="169" fontId="4" fillId="4" borderId="58" xfId="0" applyNumberFormat="1" applyFont="1" applyFill="1" applyBorder="1" applyAlignment="1" applyProtection="1">
      <alignment horizontal="center"/>
      <protection locked="0"/>
    </xf>
    <xf numFmtId="0" fontId="3" fillId="4" borderId="59" xfId="0" applyFont="1" applyFill="1" applyBorder="1" applyAlignment="1" applyProtection="1">
      <alignment horizontal="center"/>
      <protection locked="0"/>
    </xf>
    <xf numFmtId="0" fontId="3" fillId="4" borderId="58" xfId="0" applyFont="1" applyFill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/>
    </xf>
    <xf numFmtId="1" fontId="4" fillId="0" borderId="60" xfId="0" applyNumberFormat="1" applyFont="1" applyFill="1" applyBorder="1" applyAlignment="1" applyProtection="1">
      <alignment horizontal="center"/>
    </xf>
    <xf numFmtId="1" fontId="4" fillId="0" borderId="61" xfId="0" applyNumberFormat="1" applyFont="1" applyFill="1" applyBorder="1" applyAlignment="1" applyProtection="1">
      <alignment horizontal="center"/>
    </xf>
    <xf numFmtId="164" fontId="4" fillId="4" borderId="20" xfId="0" applyNumberFormat="1" applyFont="1" applyFill="1" applyBorder="1" applyAlignment="1" applyProtection="1">
      <alignment horizontal="center" vertical="center"/>
      <protection locked="0"/>
    </xf>
    <xf numFmtId="164" fontId="4" fillId="4" borderId="62" xfId="0" applyNumberFormat="1" applyFont="1" applyFill="1" applyBorder="1" applyAlignment="1" applyProtection="1">
      <alignment horizontal="center" vertical="center"/>
      <protection locked="0"/>
    </xf>
    <xf numFmtId="164" fontId="4" fillId="4" borderId="63" xfId="0" applyNumberFormat="1" applyFont="1" applyFill="1" applyBorder="1" applyAlignment="1" applyProtection="1">
      <alignment horizontal="center" vertical="center"/>
      <protection locked="0"/>
    </xf>
    <xf numFmtId="164" fontId="4" fillId="4" borderId="64" xfId="0" applyNumberFormat="1" applyFont="1" applyFill="1" applyBorder="1" applyAlignment="1" applyProtection="1">
      <alignment horizontal="center" vertical="center"/>
      <protection locked="0"/>
    </xf>
    <xf numFmtId="164" fontId="4" fillId="4" borderId="65" xfId="0" applyNumberFormat="1" applyFont="1" applyFill="1" applyBorder="1" applyAlignment="1" applyProtection="1">
      <alignment horizontal="center" vertical="center"/>
      <protection locked="0"/>
    </xf>
    <xf numFmtId="164" fontId="4" fillId="4" borderId="66" xfId="0" applyNumberFormat="1" applyFont="1" applyFill="1" applyBorder="1" applyAlignment="1" applyProtection="1">
      <alignment horizontal="center" vertical="center"/>
      <protection locked="0"/>
    </xf>
    <xf numFmtId="164" fontId="4" fillId="4" borderId="67" xfId="0" applyNumberFormat="1" applyFont="1" applyFill="1" applyBorder="1" applyAlignment="1" applyProtection="1">
      <alignment horizontal="center" vertical="center"/>
      <protection locked="0"/>
    </xf>
    <xf numFmtId="1" fontId="4" fillId="4" borderId="0" xfId="0" applyNumberFormat="1" applyFont="1" applyFill="1" applyBorder="1" applyAlignment="1" applyProtection="1">
      <alignment horizontal="center" vertical="center"/>
      <protection locked="0"/>
    </xf>
    <xf numFmtId="168" fontId="1" fillId="0" borderId="68" xfId="0" applyNumberFormat="1" applyFont="1" applyFill="1" applyBorder="1" applyAlignment="1" applyProtection="1">
      <alignment horizontal="center" vertical="center"/>
    </xf>
    <xf numFmtId="0" fontId="1" fillId="0" borderId="69" xfId="0" applyNumberFormat="1" applyFont="1" applyFill="1" applyBorder="1" applyAlignment="1" applyProtection="1">
      <alignment horizontal="center" vertical="center"/>
    </xf>
    <xf numFmtId="0" fontId="1" fillId="0" borderId="18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164" fontId="4" fillId="4" borderId="70" xfId="0" applyNumberFormat="1" applyFont="1" applyFill="1" applyBorder="1" applyAlignment="1" applyProtection="1">
      <alignment horizontal="center" vertical="center"/>
      <protection locked="0"/>
    </xf>
    <xf numFmtId="164" fontId="4" fillId="4" borderId="8" xfId="0" applyNumberFormat="1" applyFont="1" applyFill="1" applyBorder="1" applyAlignment="1" applyProtection="1">
      <alignment horizontal="center" vertical="center"/>
      <protection locked="0"/>
    </xf>
    <xf numFmtId="164" fontId="4" fillId="4" borderId="71" xfId="0" applyNumberFormat="1" applyFont="1" applyFill="1" applyBorder="1" applyAlignment="1" applyProtection="1">
      <alignment horizontal="center" vertical="center"/>
      <protection locked="0"/>
    </xf>
    <xf numFmtId="164" fontId="4" fillId="4" borderId="69" xfId="0" applyNumberFormat="1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64" fontId="2" fillId="0" borderId="19" xfId="0" applyNumberFormat="1" applyFont="1" applyFill="1" applyBorder="1" applyAlignment="1" applyProtection="1">
      <alignment horizontal="center" vertical="center"/>
    </xf>
    <xf numFmtId="168" fontId="1" fillId="0" borderId="72" xfId="0" applyNumberFormat="1" applyFont="1" applyFill="1" applyBorder="1" applyAlignment="1" applyProtection="1">
      <alignment horizontal="center" vertical="center"/>
    </xf>
    <xf numFmtId="0" fontId="1" fillId="0" borderId="73" xfId="0" applyNumberFormat="1" applyFont="1" applyFill="1" applyBorder="1" applyAlignment="1" applyProtection="1">
      <alignment horizontal="center" vertical="center"/>
    </xf>
    <xf numFmtId="0" fontId="1" fillId="0" borderId="26" xfId="0" applyNumberFormat="1" applyFont="1" applyFill="1" applyBorder="1" applyAlignment="1" applyProtection="1">
      <alignment horizontal="center" vertical="center"/>
    </xf>
    <xf numFmtId="0" fontId="1" fillId="0" borderId="27" xfId="0" applyNumberFormat="1" applyFont="1" applyFill="1" applyBorder="1" applyAlignment="1" applyProtection="1">
      <alignment horizontal="center" vertical="center"/>
    </xf>
    <xf numFmtId="169" fontId="3" fillId="4" borderId="74" xfId="0" applyNumberFormat="1" applyFont="1" applyFill="1" applyBorder="1" applyAlignment="1" applyProtection="1">
      <alignment horizontal="center"/>
      <protection locked="0"/>
    </xf>
    <xf numFmtId="169" fontId="4" fillId="4" borderId="75" xfId="0" applyNumberFormat="1" applyFont="1" applyFill="1" applyBorder="1" applyAlignment="1" applyProtection="1">
      <alignment horizontal="center"/>
      <protection locked="0"/>
    </xf>
    <xf numFmtId="169" fontId="3" fillId="4" borderId="76" xfId="0" applyNumberFormat="1" applyFont="1" applyFill="1" applyBorder="1" applyAlignment="1" applyProtection="1">
      <alignment horizontal="center"/>
      <protection locked="0"/>
    </xf>
    <xf numFmtId="169" fontId="4" fillId="4" borderId="77" xfId="0" applyNumberFormat="1" applyFont="1" applyFill="1" applyBorder="1" applyAlignment="1" applyProtection="1">
      <alignment horizontal="center"/>
      <protection locked="0"/>
    </xf>
    <xf numFmtId="0" fontId="3" fillId="4" borderId="78" xfId="0" applyFont="1" applyFill="1" applyBorder="1" applyAlignment="1" applyProtection="1">
      <alignment horizontal="center"/>
      <protection locked="0"/>
    </xf>
    <xf numFmtId="0" fontId="3" fillId="4" borderId="77" xfId="0" applyFont="1" applyFill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</xf>
    <xf numFmtId="1" fontId="4" fillId="0" borderId="79" xfId="0" applyNumberFormat="1" applyFont="1" applyFill="1" applyBorder="1" applyAlignment="1" applyProtection="1">
      <alignment horizontal="center"/>
    </xf>
    <xf numFmtId="1" fontId="4" fillId="0" borderId="80" xfId="0" applyNumberFormat="1" applyFont="1" applyFill="1" applyBorder="1" applyAlignment="1" applyProtection="1">
      <alignment horizontal="center"/>
    </xf>
    <xf numFmtId="164" fontId="4" fillId="4" borderId="81" xfId="0" applyNumberFormat="1" applyFont="1" applyFill="1" applyBorder="1" applyAlignment="1" applyProtection="1">
      <alignment horizontal="center" vertical="center"/>
      <protection locked="0"/>
    </xf>
    <xf numFmtId="164" fontId="4" fillId="4" borderId="82" xfId="0" applyNumberFormat="1" applyFont="1" applyFill="1" applyBorder="1" applyAlignment="1" applyProtection="1">
      <alignment horizontal="center" vertical="center"/>
      <protection locked="0"/>
    </xf>
    <xf numFmtId="164" fontId="4" fillId="4" borderId="80" xfId="0" applyNumberFormat="1" applyFont="1" applyFill="1" applyBorder="1" applyAlignment="1" applyProtection="1">
      <alignment horizontal="center" vertical="center"/>
      <protection locked="0"/>
    </xf>
    <xf numFmtId="164" fontId="4" fillId="4" borderId="83" xfId="0" applyNumberFormat="1" applyFont="1" applyFill="1" applyBorder="1" applyAlignment="1" applyProtection="1">
      <alignment horizontal="center" vertical="center"/>
      <protection locked="0"/>
    </xf>
    <xf numFmtId="164" fontId="4" fillId="4" borderId="84" xfId="0" applyNumberFormat="1" applyFont="1" applyFill="1" applyBorder="1" applyAlignment="1" applyProtection="1">
      <alignment horizontal="center" vertical="center"/>
      <protection locked="0"/>
    </xf>
    <xf numFmtId="164" fontId="4" fillId="4" borderId="85" xfId="0" applyNumberFormat="1" applyFont="1" applyFill="1" applyBorder="1" applyAlignment="1" applyProtection="1">
      <alignment horizontal="center" vertical="center"/>
      <protection locked="0"/>
    </xf>
    <xf numFmtId="164" fontId="4" fillId="4" borderId="73" xfId="0" applyNumberFormat="1" applyFont="1" applyFill="1" applyBorder="1" applyAlignment="1" applyProtection="1">
      <alignment horizontal="center" vertical="center"/>
      <protection locked="0"/>
    </xf>
    <xf numFmtId="1" fontId="4" fillId="4" borderId="84" xfId="0" applyNumberFormat="1" applyFont="1" applyFill="1" applyBorder="1" applyAlignment="1" applyProtection="1">
      <alignment horizontal="center" vertical="center"/>
      <protection locked="0"/>
    </xf>
    <xf numFmtId="164" fontId="2" fillId="0" borderId="28" xfId="0" applyNumberFormat="1" applyFont="1" applyFill="1" applyBorder="1" applyAlignment="1" applyProtection="1">
      <alignment horizontal="center" vertical="center"/>
    </xf>
    <xf numFmtId="168" fontId="1" fillId="0" borderId="86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Fill="1" applyBorder="1" applyAlignment="1" applyProtection="1">
      <alignment horizontal="center" vertical="center"/>
    </xf>
    <xf numFmtId="0" fontId="1" fillId="0" borderId="62" xfId="0" applyNumberFormat="1" applyFont="1" applyFill="1" applyBorder="1" applyAlignment="1" applyProtection="1">
      <alignment horizontal="center" vertical="center"/>
    </xf>
    <xf numFmtId="0" fontId="1" fillId="0" borderId="63" xfId="0" applyNumberFormat="1" applyFont="1" applyFill="1" applyBorder="1" applyAlignment="1" applyProtection="1">
      <alignment horizontal="center" vertical="center"/>
    </xf>
    <xf numFmtId="1" fontId="4" fillId="4" borderId="65" xfId="0" applyNumberFormat="1" applyFont="1" applyFill="1" applyBorder="1" applyAlignment="1" applyProtection="1">
      <alignment horizontal="center" vertical="center"/>
      <protection locked="0"/>
    </xf>
    <xf numFmtId="0" fontId="1" fillId="0" borderId="87" xfId="0" applyNumberFormat="1" applyFont="1" applyFill="1" applyBorder="1" applyAlignment="1" applyProtection="1">
      <alignment horizontal="center" vertical="center"/>
    </xf>
    <xf numFmtId="1" fontId="4" fillId="0" borderId="3" xfId="0" applyNumberFormat="1" applyFont="1" applyFill="1" applyBorder="1" applyAlignment="1" applyProtection="1">
      <alignment horizontal="left" vertical="center"/>
    </xf>
    <xf numFmtId="1" fontId="2" fillId="0" borderId="1" xfId="0" applyNumberFormat="1" applyFont="1" applyFill="1" applyBorder="1" applyAlignment="1" applyProtection="1">
      <alignment vertical="center"/>
    </xf>
    <xf numFmtId="0" fontId="4" fillId="0" borderId="88" xfId="0" applyFont="1" applyFill="1" applyBorder="1" applyAlignment="1" applyProtection="1">
      <alignment horizontal="left"/>
    </xf>
    <xf numFmtId="0" fontId="4" fillId="0" borderId="89" xfId="0" applyFont="1" applyBorder="1" applyAlignment="1" applyProtection="1">
      <alignment horizontal="center"/>
    </xf>
    <xf numFmtId="1" fontId="4" fillId="0" borderId="76" xfId="0" applyNumberFormat="1" applyFont="1" applyFill="1" applyBorder="1" applyAlignment="1" applyProtection="1">
      <alignment horizontal="center"/>
    </xf>
    <xf numFmtId="1" fontId="4" fillId="0" borderId="90" xfId="0" applyNumberFormat="1" applyFont="1" applyFill="1" applyBorder="1" applyAlignment="1" applyProtection="1">
      <alignment horizontal="center"/>
    </xf>
    <xf numFmtId="0" fontId="4" fillId="0" borderId="91" xfId="0" applyFont="1" applyFill="1" applyBorder="1" applyAlignment="1" applyProtection="1">
      <alignment horizontal="center" vertical="center"/>
    </xf>
    <xf numFmtId="0" fontId="3" fillId="0" borderId="92" xfId="0" applyFont="1" applyFill="1" applyBorder="1" applyAlignment="1" applyProtection="1">
      <alignment vertical="center"/>
    </xf>
    <xf numFmtId="0" fontId="3" fillId="0" borderId="39" xfId="0" applyFont="1" applyFill="1" applyBorder="1" applyAlignment="1" applyProtection="1">
      <alignment horizontal="left" vertical="center"/>
    </xf>
    <xf numFmtId="166" fontId="3" fillId="0" borderId="93" xfId="0" applyNumberFormat="1" applyFont="1" applyFill="1" applyBorder="1" applyAlignment="1" applyProtection="1">
      <alignment vertical="center"/>
    </xf>
    <xf numFmtId="0" fontId="3" fillId="0" borderId="94" xfId="0" applyFont="1" applyFill="1" applyBorder="1" applyAlignment="1" applyProtection="1">
      <alignment horizontal="left" vertical="center"/>
    </xf>
    <xf numFmtId="0" fontId="3" fillId="0" borderId="94" xfId="0" applyFont="1" applyFill="1" applyBorder="1" applyAlignment="1" applyProtection="1">
      <alignment horizontal="right" vertical="center"/>
    </xf>
    <xf numFmtId="0" fontId="3" fillId="0" borderId="32" xfId="0" applyFont="1" applyFill="1" applyBorder="1" applyAlignment="1" applyProtection="1">
      <alignment horizontal="right" vertical="center"/>
    </xf>
    <xf numFmtId="167" fontId="1" fillId="0" borderId="95" xfId="0" applyNumberFormat="1" applyFont="1" applyFill="1" applyBorder="1" applyAlignment="1" applyProtection="1">
      <alignment horizontal="right" vertical="center"/>
    </xf>
    <xf numFmtId="167" fontId="1" fillId="0" borderId="96" xfId="0" applyNumberFormat="1" applyFont="1" applyFill="1" applyBorder="1" applyAlignment="1" applyProtection="1">
      <alignment horizontal="right" vertical="center"/>
    </xf>
    <xf numFmtId="167" fontId="1" fillId="0" borderId="97" xfId="0" applyNumberFormat="1" applyFont="1" applyFill="1" applyBorder="1" applyAlignment="1" applyProtection="1">
      <alignment horizontal="right" vertical="center"/>
    </xf>
    <xf numFmtId="0" fontId="1" fillId="0" borderId="98" xfId="0" applyFont="1" applyFill="1" applyBorder="1" applyAlignment="1" applyProtection="1">
      <alignment horizontal="right" vertical="center"/>
    </xf>
    <xf numFmtId="0" fontId="2" fillId="0" borderId="93" xfId="0" applyFont="1" applyFill="1" applyBorder="1" applyAlignment="1" applyProtection="1">
      <alignment vertical="center"/>
    </xf>
    <xf numFmtId="0" fontId="1" fillId="0" borderId="99" xfId="0" applyFont="1" applyFill="1" applyBorder="1" applyAlignment="1" applyProtection="1">
      <alignment horizontal="center" vertical="center"/>
    </xf>
    <xf numFmtId="9" fontId="1" fillId="0" borderId="100" xfId="0" applyNumberFormat="1" applyFont="1" applyFill="1" applyBorder="1" applyAlignment="1" applyProtection="1">
      <alignment horizontal="center" vertical="center"/>
    </xf>
    <xf numFmtId="164" fontId="4" fillId="0" borderId="48" xfId="0" applyNumberFormat="1" applyFont="1" applyFill="1" applyBorder="1" applyAlignment="1" applyProtection="1">
      <alignment horizontal="center" vertical="center"/>
    </xf>
    <xf numFmtId="164" fontId="4" fillId="0" borderId="29" xfId="0" applyNumberFormat="1" applyFont="1" applyFill="1" applyBorder="1" applyAlignment="1" applyProtection="1">
      <alignment horizontal="center" vertical="center"/>
    </xf>
    <xf numFmtId="164" fontId="4" fillId="0" borderId="62" xfId="0" applyNumberFormat="1" applyFont="1" applyBorder="1" applyAlignment="1" applyProtection="1">
      <alignment horizontal="center" vertical="center"/>
    </xf>
    <xf numFmtId="164" fontId="4" fillId="0" borderId="21" xfId="0" applyNumberFormat="1" applyFont="1" applyBorder="1" applyAlignment="1" applyProtection="1">
      <alignment horizontal="center" vertical="center"/>
    </xf>
    <xf numFmtId="164" fontId="4" fillId="0" borderId="101" xfId="0" applyNumberFormat="1" applyFont="1" applyFill="1" applyBorder="1" applyAlignment="1" applyProtection="1">
      <alignment horizontal="center" vertical="center"/>
    </xf>
    <xf numFmtId="164" fontId="4" fillId="0" borderId="18" xfId="0" applyNumberFormat="1" applyFont="1" applyBorder="1" applyAlignment="1" applyProtection="1">
      <alignment horizontal="center" vertical="center"/>
    </xf>
    <xf numFmtId="164" fontId="4" fillId="0" borderId="101" xfId="0" applyNumberFormat="1" applyFont="1" applyBorder="1" applyAlignment="1" applyProtection="1">
      <alignment horizontal="center" vertical="center"/>
    </xf>
    <xf numFmtId="164" fontId="4" fillId="0" borderId="26" xfId="0" applyNumberFormat="1" applyFont="1" applyBorder="1" applyAlignment="1" applyProtection="1">
      <alignment horizontal="center" vertical="center"/>
    </xf>
    <xf numFmtId="164" fontId="4" fillId="0" borderId="87" xfId="0" applyNumberFormat="1" applyFont="1" applyBorder="1" applyAlignment="1" applyProtection="1">
      <alignment horizontal="center" vertical="center"/>
    </xf>
    <xf numFmtId="164" fontId="4" fillId="2" borderId="62" xfId="0" applyNumberFormat="1" applyFont="1" applyFill="1" applyBorder="1" applyAlignment="1" applyProtection="1">
      <alignment horizontal="center" vertical="center"/>
    </xf>
    <xf numFmtId="164" fontId="4" fillId="0" borderId="102" xfId="0" applyNumberFormat="1" applyFont="1" applyBorder="1" applyAlignment="1" applyProtection="1">
      <alignment horizontal="center" vertical="center"/>
    </xf>
    <xf numFmtId="164" fontId="1" fillId="0" borderId="103" xfId="0" applyNumberFormat="1" applyFont="1" applyBorder="1" applyAlignment="1" applyProtection="1">
      <alignment horizontal="center" vertical="center"/>
    </xf>
    <xf numFmtId="164" fontId="4" fillId="2" borderId="26" xfId="0" applyNumberFormat="1" applyFont="1" applyFill="1" applyBorder="1" applyAlignment="1" applyProtection="1">
      <alignment horizontal="center" vertical="center"/>
    </xf>
    <xf numFmtId="164" fontId="4" fillId="0" borderId="66" xfId="0" applyNumberFormat="1" applyFont="1" applyBorder="1" applyAlignment="1" applyProtection="1">
      <alignment horizontal="center" vertical="center"/>
    </xf>
    <xf numFmtId="164" fontId="4" fillId="0" borderId="85" xfId="0" applyNumberFormat="1" applyFont="1" applyBorder="1" applyAlignment="1" applyProtection="1">
      <alignment horizontal="center" vertical="center"/>
    </xf>
    <xf numFmtId="164" fontId="4" fillId="0" borderId="106" xfId="0" applyNumberFormat="1" applyFont="1" applyFill="1" applyBorder="1" applyAlignment="1" applyProtection="1">
      <alignment horizontal="center" vertical="center"/>
    </xf>
    <xf numFmtId="164" fontId="4" fillId="0" borderId="52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vertical="center"/>
    </xf>
    <xf numFmtId="0" fontId="1" fillId="0" borderId="9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right" vertical="center"/>
    </xf>
    <xf numFmtId="0" fontId="4" fillId="3" borderId="2" xfId="0" applyFont="1" applyFill="1" applyBorder="1" applyAlignment="1" applyProtection="1">
      <alignment horizontal="right" vertical="center"/>
    </xf>
    <xf numFmtId="0" fontId="4" fillId="3" borderId="9" xfId="0" applyFont="1" applyFill="1" applyBorder="1" applyAlignment="1" applyProtection="1">
      <alignment horizontal="right" vertical="center"/>
    </xf>
    <xf numFmtId="0" fontId="4" fillId="0" borderId="9" xfId="0" applyFont="1" applyFill="1" applyBorder="1" applyAlignment="1" applyProtection="1">
      <alignment horizontal="right" vertical="center"/>
    </xf>
    <xf numFmtId="0" fontId="4" fillId="0" borderId="107" xfId="0" applyFont="1" applyFill="1" applyBorder="1" applyAlignment="1" applyProtection="1">
      <alignment horizontal="right" vertical="center"/>
    </xf>
    <xf numFmtId="0" fontId="7" fillId="0" borderId="30" xfId="0" applyFont="1" applyFill="1" applyBorder="1" applyAlignment="1" applyProtection="1">
      <alignment horizontal="right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4" fillId="0" borderId="108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left" vertical="center"/>
    </xf>
    <xf numFmtId="0" fontId="11" fillId="4" borderId="0" xfId="0" applyFont="1" applyFill="1" applyBorder="1" applyAlignment="1" applyProtection="1">
      <alignment horizontal="left" vertical="center"/>
      <protection locked="0"/>
    </xf>
    <xf numFmtId="164" fontId="11" fillId="0" borderId="0" xfId="0" applyNumberFormat="1" applyFont="1" applyFill="1" applyBorder="1" applyAlignment="1" applyProtection="1">
      <alignment horizontal="left" vertical="center"/>
    </xf>
    <xf numFmtId="1" fontId="9" fillId="0" borderId="0" xfId="0" applyNumberFormat="1" applyFont="1" applyFill="1" applyBorder="1" applyAlignment="1" applyProtection="1">
      <alignment horizontal="left" vertical="center"/>
    </xf>
    <xf numFmtId="0" fontId="9" fillId="4" borderId="0" xfId="0" applyNumberFormat="1" applyFont="1" applyFill="1" applyBorder="1" applyAlignment="1" applyProtection="1">
      <alignment horizontal="left" vertical="center"/>
      <protection locked="0"/>
    </xf>
    <xf numFmtId="164" fontId="1" fillId="0" borderId="65" xfId="0" applyNumberFormat="1" applyFont="1" applyFill="1" applyBorder="1" applyAlignment="1" applyProtection="1">
      <alignment horizontal="center" vertical="center"/>
    </xf>
    <xf numFmtId="164" fontId="1" fillId="0" borderId="30" xfId="0" applyNumberFormat="1" applyFont="1" applyFill="1" applyBorder="1" applyAlignment="1" applyProtection="1">
      <alignment horizontal="center" vertical="center"/>
    </xf>
    <xf numFmtId="0" fontId="11" fillId="4" borderId="59" xfId="0" applyFont="1" applyFill="1" applyBorder="1" applyAlignment="1" applyProtection="1">
      <alignment vertical="center"/>
      <protection locked="0"/>
    </xf>
    <xf numFmtId="0" fontId="11" fillId="4" borderId="109" xfId="0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1" fontId="11" fillId="0" borderId="0" xfId="0" applyNumberFormat="1" applyFont="1" applyAlignment="1" applyProtection="1">
      <alignment vertical="center"/>
    </xf>
    <xf numFmtId="0" fontId="9" fillId="0" borderId="0" xfId="0" applyFont="1" applyProtection="1"/>
    <xf numFmtId="164" fontId="11" fillId="0" borderId="0" xfId="0" applyNumberFormat="1" applyFont="1" applyAlignment="1" applyProtection="1">
      <alignment vertical="center"/>
    </xf>
    <xf numFmtId="0" fontId="0" fillId="0" borderId="0" xfId="0" applyProtection="1"/>
    <xf numFmtId="0" fontId="0" fillId="0" borderId="93" xfId="0" applyBorder="1" applyProtection="1"/>
    <xf numFmtId="0" fontId="0" fillId="0" borderId="94" xfId="0" applyBorder="1" applyProtection="1"/>
    <xf numFmtId="1" fontId="2" fillId="0" borderId="1" xfId="0" applyNumberFormat="1" applyFont="1" applyFill="1" applyBorder="1" applyAlignment="1" applyProtection="1">
      <alignment horizontal="left" vertical="center"/>
    </xf>
    <xf numFmtId="1" fontId="2" fillId="0" borderId="1" xfId="0" applyNumberFormat="1" applyFont="1" applyFill="1" applyBorder="1" applyAlignment="1" applyProtection="1">
      <alignment horizontal="center" vertical="center"/>
    </xf>
    <xf numFmtId="1" fontId="1" fillId="0" borderId="1" xfId="0" applyNumberFormat="1" applyFont="1" applyFill="1" applyBorder="1" applyAlignment="1" applyProtection="1">
      <alignment vertical="center"/>
    </xf>
    <xf numFmtId="1" fontId="1" fillId="0" borderId="3" xfId="0" applyNumberFormat="1" applyFont="1" applyFill="1" applyBorder="1" applyAlignment="1" applyProtection="1">
      <alignment vertical="center"/>
    </xf>
    <xf numFmtId="0" fontId="1" fillId="0" borderId="110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111" xfId="0" applyFont="1" applyBorder="1" applyAlignment="1" applyProtection="1">
      <alignment horizontal="center" vertical="center"/>
    </xf>
    <xf numFmtId="0" fontId="1" fillId="0" borderId="108" xfId="0" applyFont="1" applyFill="1" applyBorder="1" applyAlignment="1" applyProtection="1">
      <alignment vertical="center"/>
    </xf>
    <xf numFmtId="0" fontId="1" fillId="0" borderId="112" xfId="0" applyFont="1" applyFill="1" applyBorder="1" applyAlignment="1" applyProtection="1">
      <alignment vertical="center"/>
    </xf>
    <xf numFmtId="0" fontId="1" fillId="0" borderId="9" xfId="0" applyFont="1" applyFill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center"/>
    </xf>
    <xf numFmtId="1" fontId="1" fillId="0" borderId="94" xfId="0" applyNumberFormat="1" applyFont="1" applyFill="1" applyBorder="1" applyAlignment="1" applyProtection="1">
      <alignment horizontal="left" vertical="center"/>
    </xf>
    <xf numFmtId="1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vertical="center"/>
    </xf>
    <xf numFmtId="49" fontId="1" fillId="0" borderId="11" xfId="0" applyNumberFormat="1" applyFont="1" applyFill="1" applyBorder="1" applyAlignment="1" applyProtection="1">
      <alignment horizontal="right" vertical="center"/>
    </xf>
    <xf numFmtId="0" fontId="5" fillId="0" borderId="11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1" fillId="0" borderId="114" xfId="0" applyFont="1" applyBorder="1" applyAlignment="1" applyProtection="1">
      <alignment horizontal="center" vertical="center"/>
    </xf>
    <xf numFmtId="0" fontId="1" fillId="0" borderId="49" xfId="0" applyFont="1" applyBorder="1" applyAlignment="1" applyProtection="1">
      <alignment horizontal="center" vertical="center"/>
    </xf>
    <xf numFmtId="0" fontId="1" fillId="0" borderId="106" xfId="0" applyFont="1" applyBorder="1" applyAlignment="1" applyProtection="1">
      <alignment horizontal="center" vertical="center"/>
    </xf>
    <xf numFmtId="0" fontId="1" fillId="0" borderId="114" xfId="0" applyFont="1" applyBorder="1" applyAlignment="1" applyProtection="1">
      <alignment horizontal="left" vertical="center"/>
    </xf>
    <xf numFmtId="0" fontId="1" fillId="0" borderId="3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164" fontId="4" fillId="0" borderId="115" xfId="0" applyNumberFormat="1" applyFont="1" applyFill="1" applyBorder="1" applyAlignment="1" applyProtection="1">
      <alignment horizontal="center" vertical="center"/>
    </xf>
    <xf numFmtId="164" fontId="4" fillId="0" borderId="116" xfId="0" applyNumberFormat="1" applyFont="1" applyFill="1" applyBorder="1" applyAlignment="1" applyProtection="1">
      <alignment horizontal="center" vertical="center"/>
    </xf>
    <xf numFmtId="164" fontId="4" fillId="0" borderId="117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9" fillId="0" borderId="0" xfId="0" applyFont="1" applyAlignment="1" applyProtection="1">
      <alignment horizontal="left"/>
    </xf>
    <xf numFmtId="164" fontId="4" fillId="0" borderId="36" xfId="0" applyNumberFormat="1" applyFont="1" applyBorder="1" applyAlignment="1" applyProtection="1">
      <alignment horizontal="center"/>
    </xf>
    <xf numFmtId="164" fontId="4" fillId="0" borderId="118" xfId="0" applyNumberFormat="1" applyFont="1" applyBorder="1" applyAlignment="1" applyProtection="1">
      <alignment horizontal="center"/>
    </xf>
    <xf numFmtId="164" fontId="4" fillId="0" borderId="113" xfId="0" applyNumberFormat="1" applyFont="1" applyBorder="1" applyAlignment="1" applyProtection="1">
      <alignment horizontal="center"/>
    </xf>
    <xf numFmtId="164" fontId="4" fillId="0" borderId="39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4" fillId="0" borderId="107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left"/>
    </xf>
    <xf numFmtId="164" fontId="1" fillId="0" borderId="119" xfId="0" applyNumberFormat="1" applyFont="1" applyBorder="1" applyAlignment="1" applyProtection="1">
      <alignment horizontal="center"/>
    </xf>
    <xf numFmtId="164" fontId="1" fillId="0" borderId="118" xfId="0" applyNumberFormat="1" applyFont="1" applyBorder="1" applyAlignment="1" applyProtection="1">
      <alignment horizontal="center"/>
    </xf>
    <xf numFmtId="164" fontId="1" fillId="0" borderId="113" xfId="0" applyNumberFormat="1" applyFont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164" fontId="7" fillId="0" borderId="107" xfId="0" applyNumberFormat="1" applyFont="1" applyBorder="1" applyAlignment="1" applyProtection="1">
      <alignment horizontal="center"/>
    </xf>
    <xf numFmtId="0" fontId="0" fillId="0" borderId="0" xfId="0" applyBorder="1" applyProtection="1"/>
    <xf numFmtId="164" fontId="1" fillId="0" borderId="36" xfId="0" applyNumberFormat="1" applyFont="1" applyBorder="1" applyAlignment="1" applyProtection="1">
      <alignment horizontal="center"/>
    </xf>
    <xf numFmtId="164" fontId="1" fillId="0" borderId="39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107" xfId="0" applyNumberFormat="1" applyFont="1" applyBorder="1" applyAlignment="1" applyProtection="1">
      <alignment horizontal="center"/>
    </xf>
    <xf numFmtId="164" fontId="1" fillId="0" borderId="110" xfId="0" applyNumberFormat="1" applyFont="1" applyBorder="1" applyAlignment="1" applyProtection="1">
      <alignment horizontal="center"/>
    </xf>
    <xf numFmtId="164" fontId="1" fillId="0" borderId="120" xfId="0" applyNumberFormat="1" applyFont="1" applyBorder="1" applyAlignment="1" applyProtection="1">
      <alignment horizontal="center"/>
    </xf>
    <xf numFmtId="164" fontId="1" fillId="0" borderId="111" xfId="0" applyNumberFormat="1" applyFont="1" applyBorder="1" applyAlignment="1" applyProtection="1">
      <alignment horizontal="center"/>
    </xf>
    <xf numFmtId="164" fontId="4" fillId="0" borderId="5" xfId="0" applyNumberFormat="1" applyFont="1" applyFill="1" applyBorder="1" applyAlignment="1" applyProtection="1">
      <alignment horizontal="center" vertical="center"/>
    </xf>
    <xf numFmtId="164" fontId="7" fillId="0" borderId="14" xfId="0" applyNumberFormat="1" applyFont="1" applyBorder="1" applyAlignment="1" applyProtection="1">
      <alignment horizontal="center"/>
    </xf>
    <xf numFmtId="164" fontId="1" fillId="0" borderId="92" xfId="0" applyNumberFormat="1" applyFont="1" applyBorder="1" applyAlignment="1" applyProtection="1">
      <alignment horizontal="center"/>
    </xf>
    <xf numFmtId="164" fontId="1" fillId="0" borderId="1" xfId="0" applyNumberFormat="1" applyFont="1" applyBorder="1" applyAlignment="1" applyProtection="1">
      <alignment horizontal="center"/>
    </xf>
    <xf numFmtId="164" fontId="1" fillId="0" borderId="14" xfId="0" applyNumberFormat="1" applyFont="1" applyBorder="1" applyAlignment="1" applyProtection="1">
      <alignment horizontal="center"/>
    </xf>
    <xf numFmtId="164" fontId="4" fillId="0" borderId="121" xfId="0" applyNumberFormat="1" applyFont="1" applyFill="1" applyBorder="1" applyAlignment="1" applyProtection="1">
      <alignment horizontal="center" vertical="center"/>
    </xf>
    <xf numFmtId="0" fontId="9" fillId="4" borderId="0" xfId="0" applyFont="1" applyFill="1" applyProtection="1"/>
    <xf numFmtId="0" fontId="9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center" vertical="center"/>
    </xf>
    <xf numFmtId="1" fontId="11" fillId="0" borderId="0" xfId="0" applyNumberFormat="1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Protection="1"/>
    <xf numFmtId="0" fontId="11" fillId="0" borderId="0" xfId="0" applyFont="1" applyFill="1" applyProtection="1"/>
    <xf numFmtId="0" fontId="11" fillId="0" borderId="0" xfId="0" applyFont="1" applyFill="1" applyBorder="1" applyAlignment="1" applyProtection="1">
      <alignment vertical="center"/>
    </xf>
    <xf numFmtId="0" fontId="10" fillId="0" borderId="30" xfId="0" applyFont="1" applyFill="1" applyBorder="1" applyAlignment="1" applyProtection="1">
      <alignment horizontal="center" vertical="center"/>
    </xf>
    <xf numFmtId="0" fontId="10" fillId="0" borderId="30" xfId="0" applyFont="1" applyFill="1" applyBorder="1" applyAlignment="1" applyProtection="1">
      <alignment vertical="center"/>
    </xf>
    <xf numFmtId="1" fontId="10" fillId="0" borderId="30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1" fontId="3" fillId="0" borderId="30" xfId="0" applyNumberFormat="1" applyFont="1" applyFill="1" applyBorder="1" applyAlignment="1" applyProtection="1">
      <alignment vertical="center"/>
    </xf>
    <xf numFmtId="1" fontId="2" fillId="0" borderId="30" xfId="0" applyNumberFormat="1" applyFont="1" applyFill="1" applyBorder="1" applyAlignment="1" applyProtection="1">
      <alignment vertical="center"/>
    </xf>
    <xf numFmtId="0" fontId="1" fillId="0" borderId="30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left" vertical="center"/>
    </xf>
    <xf numFmtId="0" fontId="4" fillId="0" borderId="30" xfId="0" applyFont="1" applyBorder="1" applyProtection="1"/>
    <xf numFmtId="0" fontId="1" fillId="0" borderId="33" xfId="0" applyFont="1" applyFill="1" applyBorder="1" applyAlignment="1" applyProtection="1">
      <alignment horizontal="center" vertical="center"/>
    </xf>
    <xf numFmtId="164" fontId="1" fillId="0" borderId="16" xfId="0" applyNumberFormat="1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4" fillId="0" borderId="0" xfId="0" applyFont="1" applyProtection="1"/>
    <xf numFmtId="0" fontId="1" fillId="0" borderId="97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vertical="center"/>
    </xf>
    <xf numFmtId="0" fontId="1" fillId="0" borderId="94" xfId="0" applyFont="1" applyFill="1" applyBorder="1" applyAlignment="1" applyProtection="1">
      <alignment horizontal="left" vertical="center"/>
    </xf>
    <xf numFmtId="164" fontId="1" fillId="0" borderId="122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0" fontId="5" fillId="0" borderId="123" xfId="0" applyFont="1" applyBorder="1" applyAlignment="1" applyProtection="1">
      <alignment horizontal="center" vertical="center"/>
    </xf>
    <xf numFmtId="0" fontId="1" fillId="0" borderId="121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1" fillId="0" borderId="124" xfId="0" applyFont="1" applyFill="1" applyBorder="1" applyAlignment="1" applyProtection="1">
      <alignment horizontal="center" vertical="center"/>
    </xf>
    <xf numFmtId="0" fontId="1" fillId="0" borderId="125" xfId="0" applyFont="1" applyFill="1" applyBorder="1" applyAlignment="1" applyProtection="1">
      <alignment horizontal="left" vertical="center"/>
    </xf>
    <xf numFmtId="164" fontId="1" fillId="0" borderId="126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0" fontId="4" fillId="0" borderId="127" xfId="0" applyFont="1" applyBorder="1" applyAlignment="1" applyProtection="1">
      <alignment horizontal="center" vertical="center"/>
    </xf>
    <xf numFmtId="0" fontId="4" fillId="0" borderId="121" xfId="0" applyFont="1" applyBorder="1" applyAlignment="1" applyProtection="1">
      <alignment horizontal="center" vertical="center"/>
    </xf>
    <xf numFmtId="0" fontId="1" fillId="2" borderId="53" xfId="0" applyFont="1" applyFill="1" applyBorder="1" applyAlignment="1" applyProtection="1">
      <alignment horizontal="right" vertical="center"/>
    </xf>
    <xf numFmtId="0" fontId="1" fillId="0" borderId="82" xfId="0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center" vertical="center"/>
    </xf>
    <xf numFmtId="0" fontId="2" fillId="0" borderId="40" xfId="0" applyFont="1" applyFill="1" applyBorder="1" applyAlignment="1" applyProtection="1">
      <alignment horizontal="left" vertical="center"/>
    </xf>
    <xf numFmtId="0" fontId="4" fillId="0" borderId="88" xfId="0" applyFont="1" applyBorder="1" applyAlignment="1" applyProtection="1">
      <alignment vertical="center"/>
    </xf>
    <xf numFmtId="164" fontId="2" fillId="0" borderId="128" xfId="0" applyNumberFormat="1" applyFont="1" applyFill="1" applyBorder="1" applyAlignment="1" applyProtection="1">
      <alignment horizontal="center" vertical="center"/>
    </xf>
    <xf numFmtId="164" fontId="1" fillId="0" borderId="129" xfId="0" applyNumberFormat="1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4" fillId="0" borderId="113" xfId="0" applyFont="1" applyBorder="1" applyAlignment="1" applyProtection="1">
      <alignment horizontal="center" vertical="center"/>
    </xf>
    <xf numFmtId="0" fontId="4" fillId="0" borderId="121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164" fontId="1" fillId="2" borderId="16" xfId="0" applyNumberFormat="1" applyFont="1" applyFill="1" applyBorder="1" applyAlignment="1" applyProtection="1">
      <alignment horizontal="center" vertical="center"/>
    </xf>
    <xf numFmtId="0" fontId="1" fillId="0" borderId="33" xfId="0" applyFont="1" applyFill="1" applyBorder="1" applyAlignment="1" applyProtection="1">
      <alignment vertical="center"/>
    </xf>
    <xf numFmtId="2" fontId="4" fillId="2" borderId="12" xfId="0" applyNumberFormat="1" applyFont="1" applyFill="1" applyBorder="1" applyAlignment="1" applyProtection="1">
      <alignment horizontal="right" vertical="center"/>
    </xf>
    <xf numFmtId="1" fontId="4" fillId="0" borderId="12" xfId="0" applyNumberFormat="1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left" vertical="center"/>
    </xf>
    <xf numFmtId="0" fontId="4" fillId="0" borderId="114" xfId="0" applyFont="1" applyBorder="1" applyAlignment="1" applyProtection="1">
      <alignment vertical="center"/>
    </xf>
    <xf numFmtId="0" fontId="1" fillId="0" borderId="12" xfId="0" applyFont="1" applyFill="1" applyBorder="1" applyAlignment="1" applyProtection="1">
      <alignment horizontal="center" vertical="center"/>
    </xf>
    <xf numFmtId="164" fontId="1" fillId="0" borderId="33" xfId="0" applyNumberFormat="1" applyFont="1" applyFill="1" applyBorder="1" applyAlignment="1" applyProtection="1">
      <alignment horizontal="center" vertical="center"/>
    </xf>
    <xf numFmtId="164" fontId="1" fillId="2" borderId="103" xfId="0" applyNumberFormat="1" applyFont="1" applyFill="1" applyBorder="1" applyAlignment="1" applyProtection="1">
      <alignment horizontal="center" vertical="center"/>
    </xf>
    <xf numFmtId="1" fontId="3" fillId="0" borderId="94" xfId="0" applyNumberFormat="1" applyFont="1" applyFill="1" applyBorder="1" applyAlignment="1" applyProtection="1">
      <alignment vertical="center"/>
    </xf>
    <xf numFmtId="164" fontId="1" fillId="0" borderId="62" xfId="0" applyNumberFormat="1" applyFont="1" applyFill="1" applyBorder="1" applyAlignment="1" applyProtection="1">
      <alignment horizontal="center" vertical="center"/>
    </xf>
    <xf numFmtId="164" fontId="1" fillId="2" borderId="104" xfId="0" applyNumberFormat="1" applyFont="1" applyFill="1" applyBorder="1" applyAlignment="1" applyProtection="1">
      <alignment horizontal="center" vertical="center"/>
    </xf>
    <xf numFmtId="164" fontId="1" fillId="0" borderId="18" xfId="0" applyNumberFormat="1" applyFont="1" applyFill="1" applyBorder="1" applyAlignment="1" applyProtection="1">
      <alignment horizontal="center" vertical="center"/>
    </xf>
    <xf numFmtId="164" fontId="4" fillId="0" borderId="130" xfId="0" applyNumberFormat="1" applyFont="1" applyFill="1" applyBorder="1" applyAlignment="1" applyProtection="1">
      <alignment horizontal="center" vertical="center"/>
    </xf>
    <xf numFmtId="0" fontId="4" fillId="0" borderId="94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1" fontId="1" fillId="0" borderId="94" xfId="0" applyNumberFormat="1" applyFont="1" applyFill="1" applyBorder="1" applyAlignment="1" applyProtection="1">
      <alignment vertical="center"/>
    </xf>
    <xf numFmtId="165" fontId="1" fillId="0" borderId="94" xfId="0" applyNumberFormat="1" applyFont="1" applyFill="1" applyBorder="1" applyAlignment="1" applyProtection="1">
      <alignment vertical="center"/>
    </xf>
    <xf numFmtId="164" fontId="1" fillId="2" borderId="105" xfId="0" applyNumberFormat="1" applyFont="1" applyFill="1" applyBorder="1" applyAlignment="1" applyProtection="1">
      <alignment horizontal="center" vertical="center"/>
    </xf>
    <xf numFmtId="1" fontId="1" fillId="0" borderId="4" xfId="0" applyNumberFormat="1" applyFont="1" applyFill="1" applyBorder="1" applyAlignment="1" applyProtection="1">
      <alignment vertical="center"/>
    </xf>
    <xf numFmtId="164" fontId="1" fillId="0" borderId="82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94" xfId="0" applyFont="1" applyFill="1" applyBorder="1" applyAlignment="1" applyProtection="1">
      <alignment horizontal="right" vertical="center"/>
    </xf>
    <xf numFmtId="164" fontId="2" fillId="5" borderId="107" xfId="0" applyNumberFormat="1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right" vertical="center"/>
    </xf>
    <xf numFmtId="1" fontId="1" fillId="0" borderId="0" xfId="0" applyNumberFormat="1" applyFont="1" applyFill="1" applyAlignment="1" applyProtection="1">
      <alignment vertical="center"/>
    </xf>
    <xf numFmtId="0" fontId="1" fillId="0" borderId="0" xfId="0" applyFont="1" applyProtection="1"/>
    <xf numFmtId="164" fontId="9" fillId="2" borderId="107" xfId="0" applyNumberFormat="1" applyFont="1" applyFill="1" applyBorder="1" applyAlignment="1" applyProtection="1">
      <alignment horizontal="center"/>
    </xf>
    <xf numFmtId="0" fontId="11" fillId="0" borderId="1" xfId="0" applyFont="1" applyFill="1" applyBorder="1" applyProtection="1"/>
    <xf numFmtId="0" fontId="11" fillId="0" borderId="1" xfId="0" applyFont="1" applyFill="1" applyBorder="1" applyAlignment="1" applyProtection="1">
      <alignment horizontal="right"/>
    </xf>
    <xf numFmtId="0" fontId="11" fillId="0" borderId="0" xfId="0" applyFont="1" applyFill="1" applyBorder="1" applyProtection="1"/>
    <xf numFmtId="0" fontId="7" fillId="0" borderId="0" xfId="0" applyFont="1"/>
    <xf numFmtId="0" fontId="9" fillId="0" borderId="1" xfId="0" applyFont="1" applyBorder="1" applyProtection="1"/>
    <xf numFmtId="0" fontId="9" fillId="0" borderId="1" xfId="0" applyFont="1" applyBorder="1" applyAlignment="1" applyProtection="1">
      <alignment horizontal="right"/>
    </xf>
    <xf numFmtId="164" fontId="9" fillId="2" borderId="14" xfId="0" applyNumberFormat="1" applyFont="1" applyFill="1" applyBorder="1" applyProtection="1"/>
    <xf numFmtId="0" fontId="0" fillId="0" borderId="1" xfId="0" applyBorder="1" applyProtection="1"/>
    <xf numFmtId="0" fontId="11" fillId="0" borderId="1" xfId="0" applyFont="1" applyBorder="1" applyProtection="1"/>
    <xf numFmtId="0" fontId="11" fillId="0" borderId="0" xfId="0" applyFont="1" applyBorder="1" applyProtection="1"/>
    <xf numFmtId="164" fontId="11" fillId="2" borderId="131" xfId="0" applyNumberFormat="1" applyFont="1" applyFill="1" applyBorder="1" applyProtection="1"/>
    <xf numFmtId="0" fontId="11" fillId="0" borderId="0" xfId="0" applyFont="1" applyFill="1" applyBorder="1" applyAlignment="1" applyProtection="1">
      <alignment horizontal="right"/>
    </xf>
    <xf numFmtId="164" fontId="11" fillId="2" borderId="132" xfId="0" applyNumberFormat="1" applyFont="1" applyFill="1" applyBorder="1" applyProtection="1"/>
    <xf numFmtId="0" fontId="9" fillId="0" borderId="4" xfId="0" applyFont="1" applyBorder="1" applyAlignment="1" applyProtection="1">
      <alignment horizontal="left"/>
    </xf>
    <xf numFmtId="0" fontId="0" fillId="0" borderId="30" xfId="0" applyBorder="1" applyProtection="1"/>
    <xf numFmtId="0" fontId="7" fillId="6" borderId="93" xfId="0" applyFont="1" applyFill="1" applyBorder="1" applyProtection="1"/>
    <xf numFmtId="0" fontId="0" fillId="6" borderId="1" xfId="0" applyFill="1" applyBorder="1" applyProtection="1"/>
    <xf numFmtId="164" fontId="9" fillId="5" borderId="14" xfId="0" applyNumberFormat="1" applyFont="1" applyFill="1" applyBorder="1" applyProtection="1"/>
    <xf numFmtId="0" fontId="9" fillId="0" borderId="4" xfId="0" applyFont="1" applyFill="1" applyBorder="1" applyAlignment="1" applyProtection="1">
      <alignment horizontal="left"/>
    </xf>
    <xf numFmtId="0" fontId="0" fillId="0" borderId="30" xfId="0" applyFill="1" applyBorder="1" applyProtection="1"/>
    <xf numFmtId="0" fontId="9" fillId="0" borderId="33" xfId="0" applyFont="1" applyFill="1" applyBorder="1" applyProtection="1"/>
    <xf numFmtId="0" fontId="9" fillId="0" borderId="33" xfId="0" applyFont="1" applyFill="1" applyBorder="1" applyAlignment="1" applyProtection="1">
      <alignment horizontal="right"/>
    </xf>
    <xf numFmtId="0" fontId="11" fillId="5" borderId="16" xfId="0" applyFont="1" applyFill="1" applyBorder="1" applyProtection="1"/>
    <xf numFmtId="164" fontId="11" fillId="5" borderId="32" xfId="0" applyNumberFormat="1" applyFont="1" applyFill="1" applyBorder="1" applyAlignment="1" applyProtection="1">
      <alignment horizontal="center"/>
    </xf>
    <xf numFmtId="164" fontId="9" fillId="2" borderId="14" xfId="0" applyNumberFormat="1" applyFont="1" applyFill="1" applyBorder="1" applyAlignment="1" applyProtection="1">
      <alignment horizontal="center"/>
    </xf>
    <xf numFmtId="164" fontId="11" fillId="2" borderId="133" xfId="0" applyNumberFormat="1" applyFont="1" applyFill="1" applyBorder="1" applyProtection="1"/>
    <xf numFmtId="164" fontId="11" fillId="2" borderId="134" xfId="0" applyNumberFormat="1" applyFont="1" applyFill="1" applyBorder="1" applyProtection="1"/>
    <xf numFmtId="164" fontId="0" fillId="0" borderId="0" xfId="0" applyNumberFormat="1" applyProtection="1"/>
    <xf numFmtId="164" fontId="0" fillId="0" borderId="0" xfId="0" applyNumberFormat="1"/>
    <xf numFmtId="164" fontId="2" fillId="0" borderId="62" xfId="0" applyNumberFormat="1" applyFont="1" applyFill="1" applyBorder="1" applyAlignment="1" applyProtection="1">
      <alignment horizontal="center" vertical="center"/>
    </xf>
    <xf numFmtId="1" fontId="11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Border="1" applyProtection="1"/>
    <xf numFmtId="0" fontId="0" fillId="0" borderId="0" xfId="0" applyFill="1" applyBorder="1"/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vertical="center"/>
    </xf>
    <xf numFmtId="1" fontId="2" fillId="0" borderId="0" xfId="0" applyNumberFormat="1" applyFont="1" applyFill="1" applyBorder="1" applyAlignment="1" applyProtection="1">
      <alignment horizontal="left"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1" fontId="1" fillId="0" borderId="0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vertical="center"/>
    </xf>
    <xf numFmtId="168" fontId="1" fillId="0" borderId="0" xfId="0" applyNumberFormat="1" applyFont="1" applyFill="1" applyBorder="1" applyAlignment="1" applyProtection="1">
      <alignment horizontal="center" vertical="center"/>
    </xf>
    <xf numFmtId="169" fontId="3" fillId="0" borderId="0" xfId="0" applyNumberFormat="1" applyFont="1" applyFill="1" applyBorder="1" applyAlignment="1" applyProtection="1">
      <alignment horizontal="center"/>
      <protection locked="0"/>
    </xf>
    <xf numFmtId="169" fontId="4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right"/>
    </xf>
    <xf numFmtId="164" fontId="9" fillId="0" borderId="0" xfId="0" applyNumberFormat="1" applyFont="1" applyFill="1" applyBorder="1" applyProtection="1"/>
    <xf numFmtId="0" fontId="9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center"/>
    </xf>
    <xf numFmtId="0" fontId="2" fillId="0" borderId="0" xfId="0" applyFont="1" applyProtection="1"/>
    <xf numFmtId="49" fontId="11" fillId="4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14" xfId="0" applyNumberFormat="1" applyFont="1" applyFill="1" applyBorder="1" applyAlignment="1" applyProtection="1">
      <alignment horizontal="center"/>
    </xf>
    <xf numFmtId="49" fontId="1" fillId="0" borderId="14" xfId="0" applyNumberFormat="1" applyFont="1" applyBorder="1" applyAlignment="1" applyProtection="1">
      <alignment horizontal="center" vertical="center"/>
    </xf>
    <xf numFmtId="49" fontId="1" fillId="0" borderId="14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1" applyAlignment="1" applyProtection="1"/>
    <xf numFmtId="1" fontId="9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168" fontId="1" fillId="0" borderId="0" xfId="0" applyNumberFormat="1" applyFont="1" applyFill="1" applyBorder="1" applyAlignment="1" applyProtection="1">
      <alignment horizontal="left" vertical="center"/>
    </xf>
    <xf numFmtId="0" fontId="0" fillId="0" borderId="0" xfId="0" applyFill="1"/>
    <xf numFmtId="2" fontId="9" fillId="0" borderId="19" xfId="0" applyNumberFormat="1" applyFont="1" applyFill="1" applyBorder="1" applyAlignment="1" applyProtection="1">
      <alignment horizontal="center" vertical="center"/>
    </xf>
    <xf numFmtId="2" fontId="9" fillId="0" borderId="107" xfId="0" applyNumberFormat="1" applyFont="1" applyBorder="1" applyAlignment="1" applyProtection="1">
      <alignment horizontal="center"/>
    </xf>
    <xf numFmtId="2" fontId="9" fillId="0" borderId="14" xfId="0" applyNumberFormat="1" applyFont="1" applyBorder="1" applyAlignment="1" applyProtection="1">
      <alignment horizontal="center"/>
    </xf>
    <xf numFmtId="0" fontId="9" fillId="0" borderId="0" xfId="0" applyFont="1" applyAlignment="1">
      <alignment horizontal="right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Border="1"/>
    <xf numFmtId="2" fontId="9" fillId="0" borderId="28" xfId="0" applyNumberFormat="1" applyFont="1" applyFill="1" applyBorder="1" applyAlignment="1" applyProtection="1">
      <alignment horizontal="center" vertical="center"/>
    </xf>
    <xf numFmtId="2" fontId="9" fillId="0" borderId="9" xfId="0" applyNumberFormat="1" applyFont="1" applyFill="1" applyBorder="1" applyAlignment="1" applyProtection="1">
      <alignment horizontal="center" vertical="center"/>
    </xf>
    <xf numFmtId="2" fontId="9" fillId="0" borderId="0" xfId="0" applyNumberFormat="1" applyFont="1" applyFill="1" applyBorder="1" applyAlignment="1" applyProtection="1">
      <alignment horizontal="center" vertical="center"/>
    </xf>
    <xf numFmtId="2" fontId="9" fillId="0" borderId="14" xfId="0" applyNumberFormat="1" applyFont="1" applyFill="1" applyBorder="1" applyAlignment="1" applyProtection="1">
      <alignment horizontal="center" vertical="center"/>
    </xf>
    <xf numFmtId="169" fontId="4" fillId="4" borderId="109" xfId="0" applyNumberFormat="1" applyFont="1" applyFill="1" applyBorder="1" applyAlignment="1" applyProtection="1">
      <alignment horizontal="center"/>
      <protection locked="0"/>
    </xf>
    <xf numFmtId="169" fontId="4" fillId="4" borderId="136" xfId="0" applyNumberFormat="1" applyFont="1" applyFill="1" applyBorder="1" applyAlignment="1" applyProtection="1">
      <alignment horizontal="center"/>
      <protection locked="0"/>
    </xf>
    <xf numFmtId="169" fontId="4" fillId="4" borderId="137" xfId="0" applyNumberFormat="1" applyFont="1" applyFill="1" applyBorder="1" applyAlignment="1" applyProtection="1">
      <alignment horizontal="center"/>
      <protection locked="0"/>
    </xf>
    <xf numFmtId="169" fontId="4" fillId="4" borderId="90" xfId="0" applyNumberFormat="1" applyFont="1" applyFill="1" applyBorder="1" applyAlignment="1" applyProtection="1">
      <alignment horizontal="center"/>
      <protection locked="0"/>
    </xf>
    <xf numFmtId="0" fontId="8" fillId="0" borderId="12" xfId="0" applyFont="1" applyFill="1" applyBorder="1" applyAlignment="1" applyProtection="1">
      <alignment horizontal="left" vertical="center"/>
    </xf>
    <xf numFmtId="0" fontId="8" fillId="0" borderId="48" xfId="0" applyFont="1" applyFill="1" applyBorder="1" applyAlignment="1" applyProtection="1">
      <alignment horizontal="left" vertical="center"/>
    </xf>
    <xf numFmtId="0" fontId="8" fillId="0" borderId="13" xfId="0" applyFont="1" applyFill="1" applyBorder="1" applyAlignment="1" applyProtection="1">
      <alignment horizontal="left" vertical="center"/>
    </xf>
    <xf numFmtId="0" fontId="4" fillId="0" borderId="99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124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2" fillId="4" borderId="53" xfId="0" applyNumberFormat="1" applyFont="1" applyFill="1" applyBorder="1" applyAlignment="1" applyProtection="1">
      <alignment horizontal="center" vertical="center"/>
      <protection locked="0"/>
    </xf>
    <xf numFmtId="49" fontId="0" fillId="0" borderId="138" xfId="0" applyNumberFormat="1" applyBorder="1" applyAlignment="1">
      <alignment vertical="justify"/>
    </xf>
    <xf numFmtId="0" fontId="0" fillId="0" borderId="138" xfId="0" applyNumberFormat="1" applyBorder="1" applyAlignment="1">
      <alignment readingOrder="1"/>
    </xf>
    <xf numFmtId="49" fontId="0" fillId="2" borderId="138" xfId="0" applyNumberFormat="1" applyFill="1" applyBorder="1" applyAlignment="1">
      <alignment vertical="justify"/>
    </xf>
    <xf numFmtId="49" fontId="0" fillId="0" borderId="138" xfId="0" applyNumberFormat="1" applyBorder="1" applyAlignment="1">
      <alignment horizontal="center" vertical="top"/>
    </xf>
    <xf numFmtId="49" fontId="0" fillId="2" borderId="138" xfId="0" applyNumberFormat="1" applyFill="1" applyBorder="1" applyAlignment="1">
      <alignment horizontal="center" vertical="top"/>
    </xf>
    <xf numFmtId="0" fontId="9" fillId="0" borderId="0" xfId="0" applyFont="1" applyFill="1" applyBorder="1" applyAlignment="1" applyProtection="1">
      <alignment horizontal="center" vertic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11" fillId="4" borderId="0" xfId="0" applyNumberFormat="1" applyFont="1" applyFill="1" applyBorder="1" applyAlignment="1" applyProtection="1">
      <alignment horizontal="left" vertical="center"/>
      <protection locked="0"/>
    </xf>
    <xf numFmtId="164" fontId="2" fillId="4" borderId="5" xfId="0" applyNumberFormat="1" applyFont="1" applyFill="1" applyBorder="1" applyAlignment="1" applyProtection="1">
      <alignment horizontal="center" vertical="center"/>
      <protection locked="0"/>
    </xf>
    <xf numFmtId="164" fontId="4" fillId="3" borderId="20" xfId="0" applyNumberFormat="1" applyFont="1" applyFill="1" applyBorder="1" applyAlignment="1" applyProtection="1">
      <alignment horizontal="center" vertical="center"/>
    </xf>
    <xf numFmtId="164" fontId="4" fillId="0" borderId="20" xfId="0" applyNumberFormat="1" applyFont="1" applyFill="1" applyBorder="1" applyAlignment="1" applyProtection="1">
      <alignment horizontal="center" vertical="center"/>
    </xf>
    <xf numFmtId="164" fontId="1" fillId="0" borderId="67" xfId="0" applyNumberFormat="1" applyFont="1" applyFill="1" applyBorder="1" applyAlignment="1" applyProtection="1">
      <alignment horizontal="center" vertical="center"/>
    </xf>
    <xf numFmtId="164" fontId="1" fillId="0" borderId="63" xfId="0" applyNumberFormat="1" applyFont="1" applyFill="1" applyBorder="1" applyAlignment="1" applyProtection="1">
      <alignment horizontal="center" vertical="center"/>
    </xf>
    <xf numFmtId="49" fontId="0" fillId="0" borderId="138" xfId="0" applyNumberFormat="1" applyBorder="1" applyAlignment="1">
      <alignment vertical="top" wrapText="1"/>
    </xf>
    <xf numFmtId="0" fontId="16" fillId="0" borderId="0" xfId="0" applyFont="1"/>
    <xf numFmtId="49" fontId="0" fillId="0" borderId="0" xfId="0" applyNumberFormat="1"/>
    <xf numFmtId="49" fontId="1" fillId="0" borderId="0" xfId="0" applyNumberFormat="1" applyFont="1"/>
    <xf numFmtId="168" fontId="1" fillId="0" borderId="139" xfId="0" applyNumberFormat="1" applyFont="1" applyFill="1" applyBorder="1" applyAlignment="1" applyProtection="1">
      <alignment horizontal="center" vertical="center"/>
    </xf>
    <xf numFmtId="167" fontId="1" fillId="0" borderId="140" xfId="0" applyNumberFormat="1" applyFont="1" applyFill="1" applyBorder="1" applyAlignment="1" applyProtection="1">
      <alignment horizontal="right" vertical="center"/>
    </xf>
    <xf numFmtId="0" fontId="4" fillId="3" borderId="26" xfId="0" applyNumberFormat="1" applyFont="1" applyFill="1" applyBorder="1" applyAlignment="1" applyProtection="1">
      <alignment horizontal="center" vertical="center"/>
    </xf>
    <xf numFmtId="49" fontId="1" fillId="0" borderId="138" xfId="0" applyNumberFormat="1" applyFont="1" applyBorder="1" applyAlignment="1">
      <alignment horizontal="center" vertical="top"/>
    </xf>
    <xf numFmtId="49" fontId="1" fillId="0" borderId="138" xfId="0" applyNumberFormat="1" applyFont="1" applyBorder="1" applyAlignment="1">
      <alignment vertical="justify"/>
    </xf>
    <xf numFmtId="49" fontId="1" fillId="0" borderId="0" xfId="0" applyNumberFormat="1" applyFont="1" applyFill="1" applyBorder="1" applyAlignment="1" applyProtection="1">
      <alignment horizontal="center" vertical="center"/>
    </xf>
    <xf numFmtId="171" fontId="1" fillId="0" borderId="51" xfId="0" applyNumberFormat="1" applyFont="1" applyBorder="1" applyAlignment="1" applyProtection="1">
      <alignment horizontal="center" vertical="center"/>
    </xf>
    <xf numFmtId="1" fontId="1" fillId="0" borderId="0" xfId="0" applyNumberFormat="1" applyFont="1" applyAlignment="1" applyProtection="1">
      <alignment horizontal="right"/>
    </xf>
    <xf numFmtId="1" fontId="1" fillId="0" borderId="135" xfId="0" applyNumberFormat="1" applyFont="1" applyFill="1" applyBorder="1" applyAlignment="1" applyProtection="1">
      <alignment horizontal="right" vertical="center"/>
    </xf>
    <xf numFmtId="0" fontId="4" fillId="7" borderId="33" xfId="0" applyFont="1" applyFill="1" applyBorder="1" applyAlignment="1" applyProtection="1">
      <alignment horizontal="center"/>
    </xf>
    <xf numFmtId="0" fontId="4" fillId="8" borderId="12" xfId="0" applyFont="1" applyFill="1" applyBorder="1" applyAlignment="1" applyProtection="1">
      <alignment horizontal="center"/>
    </xf>
    <xf numFmtId="0" fontId="2" fillId="0" borderId="0" xfId="0" applyFont="1"/>
    <xf numFmtId="0" fontId="17" fillId="0" borderId="0" xfId="0" applyFont="1"/>
    <xf numFmtId="0" fontId="0" fillId="7" borderId="24" xfId="0" applyFill="1" applyBorder="1"/>
    <xf numFmtId="0" fontId="1" fillId="7" borderId="24" xfId="0" applyFont="1" applyFill="1" applyBorder="1"/>
    <xf numFmtId="0" fontId="18" fillId="0" borderId="0" xfId="1" applyFont="1" applyAlignment="1" applyProtection="1"/>
    <xf numFmtId="164" fontId="1" fillId="0" borderId="141" xfId="0" applyNumberFormat="1" applyFont="1" applyFill="1" applyBorder="1" applyAlignment="1" applyProtection="1">
      <alignment horizontal="center" vertical="center"/>
    </xf>
    <xf numFmtId="164" fontId="2" fillId="0" borderId="141" xfId="0" applyNumberFormat="1" applyFont="1" applyFill="1" applyBorder="1" applyAlignment="1" applyProtection="1">
      <alignment horizontal="center" vertical="center"/>
    </xf>
    <xf numFmtId="0" fontId="4" fillId="8" borderId="26" xfId="0" applyFont="1" applyFill="1" applyBorder="1" applyAlignment="1" applyProtection="1">
      <alignment horizontal="center"/>
    </xf>
    <xf numFmtId="0" fontId="4" fillId="7" borderId="105" xfId="0" applyFont="1" applyFill="1" applyBorder="1" applyAlignment="1" applyProtection="1">
      <alignment horizontal="center"/>
    </xf>
    <xf numFmtId="170" fontId="9" fillId="0" borderId="0" xfId="0" applyNumberFormat="1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170" fontId="2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31</xdr:row>
      <xdr:rowOff>85725</xdr:rowOff>
    </xdr:from>
    <xdr:to>
      <xdr:col>23</xdr:col>
      <xdr:colOff>0</xdr:colOff>
      <xdr:row>31</xdr:row>
      <xdr:rowOff>85725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973455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0</xdr:col>
      <xdr:colOff>0</xdr:colOff>
      <xdr:row>28</xdr:row>
      <xdr:rowOff>38100</xdr:rowOff>
    </xdr:from>
    <xdr:to>
      <xdr:col>0</xdr:col>
      <xdr:colOff>0</xdr:colOff>
      <xdr:row>28</xdr:row>
      <xdr:rowOff>38100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 flipH="1">
          <a:off x="0" y="4905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 fPrintsWithSheet="0"/>
  </xdr:twoCellAnchor>
  <xdr:twoCellAnchor>
    <xdr:from>
      <xdr:col>0</xdr:col>
      <xdr:colOff>0</xdr:colOff>
      <xdr:row>28</xdr:row>
      <xdr:rowOff>123825</xdr:rowOff>
    </xdr:from>
    <xdr:to>
      <xdr:col>0</xdr:col>
      <xdr:colOff>0</xdr:colOff>
      <xdr:row>28</xdr:row>
      <xdr:rowOff>123825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 flipH="1">
          <a:off x="0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39</xdr:row>
      <xdr:rowOff>85725</xdr:rowOff>
    </xdr:from>
    <xdr:to>
      <xdr:col>23</xdr:col>
      <xdr:colOff>0</xdr:colOff>
      <xdr:row>39</xdr:row>
      <xdr:rowOff>85725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12620625" y="811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dlf.fr.ch/frontend/versions/5596?locale=fr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fr.ch/sites/default/files/2018-10/CALENDRIER_2019.pdf" TargetMode="External"/><Relationship Id="rId1" Type="http://schemas.openxmlformats.org/officeDocument/2006/relationships/hyperlink" Target="http://www2.fr.ch/sleg_bdlf/simple.asp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bdlf.fr.ch/frontend/versions/5764?locale=fr" TargetMode="External"/><Relationship Id="rId4" Type="http://schemas.openxmlformats.org/officeDocument/2006/relationships/hyperlink" Target="https://bdlf.fr.ch/frontend/versions/5821?locale=fr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2.fr.ch/sleg_bdlf/simple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"/>
  <sheetViews>
    <sheetView showGridLines="0" workbookViewId="0">
      <selection activeCell="H25" sqref="H25"/>
    </sheetView>
  </sheetViews>
  <sheetFormatPr baseColWidth="10" defaultRowHeight="12.75" x14ac:dyDescent="0.2"/>
  <cols>
    <col min="1" max="1" width="7.28515625" customWidth="1"/>
    <col min="2" max="2" width="7.7109375" customWidth="1"/>
    <col min="3" max="5" width="5.28515625" customWidth="1"/>
    <col min="6" max="6" width="7.7109375" customWidth="1"/>
    <col min="7" max="8" width="7.140625" customWidth="1"/>
    <col min="9" max="12" width="5.28515625" customWidth="1"/>
    <col min="13" max="13" width="6" customWidth="1"/>
    <col min="14" max="16" width="7.28515625" customWidth="1"/>
    <col min="17" max="17" width="6.140625" customWidth="1"/>
    <col min="18" max="18" width="6.85546875" customWidth="1"/>
    <col min="19" max="19" width="7.140625" customWidth="1"/>
    <col min="20" max="20" width="7.5703125" customWidth="1"/>
    <col min="21" max="21" width="7.5703125" hidden="1" customWidth="1"/>
    <col min="22" max="22" width="7.5703125" customWidth="1"/>
    <col min="23" max="23" width="8.7109375" customWidth="1"/>
    <col min="24" max="24" width="8.7109375" hidden="1" customWidth="1"/>
    <col min="25" max="25" width="21.85546875" hidden="1" customWidth="1"/>
    <col min="26" max="26" width="11.28515625" customWidth="1"/>
    <col min="27" max="27" width="13.5703125" customWidth="1"/>
  </cols>
  <sheetData>
    <row r="1" spans="1:25" ht="18" x14ac:dyDescent="0.25">
      <c r="A1" s="431" t="s">
        <v>199</v>
      </c>
    </row>
    <row r="4" spans="1:25" x14ac:dyDescent="0.2">
      <c r="A4" s="227"/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</row>
    <row r="5" spans="1:25" ht="15.75" customHeight="1" x14ac:dyDescent="0.25">
      <c r="A5" s="225" t="s">
        <v>60</v>
      </c>
      <c r="B5" s="225"/>
      <c r="C5" s="225"/>
      <c r="D5" s="225"/>
      <c r="E5" s="225" t="s">
        <v>61</v>
      </c>
      <c r="G5" s="225"/>
      <c r="H5" s="214" t="s">
        <v>209</v>
      </c>
      <c r="I5" s="285"/>
      <c r="J5" s="285"/>
      <c r="K5" s="225"/>
      <c r="L5" s="213" t="s">
        <v>27</v>
      </c>
      <c r="M5" s="225"/>
      <c r="N5" s="225"/>
      <c r="O5" s="225"/>
      <c r="P5" s="217">
        <v>100</v>
      </c>
      <c r="Q5" s="225"/>
      <c r="R5" s="286" t="s">
        <v>85</v>
      </c>
      <c r="T5" s="287"/>
      <c r="U5" s="287"/>
      <c r="V5" s="220" t="s">
        <v>99</v>
      </c>
      <c r="W5" s="221"/>
      <c r="X5" s="225"/>
      <c r="Y5" s="227"/>
    </row>
    <row r="6" spans="1:25" ht="15.75" customHeight="1" x14ac:dyDescent="0.25">
      <c r="A6" s="225"/>
      <c r="B6" s="225"/>
      <c r="C6" s="225"/>
      <c r="D6" s="225"/>
      <c r="E6" s="213" t="s">
        <v>62</v>
      </c>
      <c r="G6" s="225"/>
      <c r="H6" s="214" t="s">
        <v>210</v>
      </c>
      <c r="I6" s="285"/>
      <c r="J6" s="285"/>
      <c r="K6" s="225"/>
      <c r="L6" s="288" t="s">
        <v>29</v>
      </c>
      <c r="M6" s="225"/>
      <c r="N6" s="257"/>
      <c r="O6" s="225"/>
      <c r="P6" s="215">
        <f>8.4/100*tx_occ</f>
        <v>8.4</v>
      </c>
      <c r="Q6" s="225"/>
      <c r="R6" s="225"/>
      <c r="S6" s="286"/>
      <c r="T6" s="287"/>
      <c r="U6" s="287"/>
      <c r="V6" s="220" t="s">
        <v>100</v>
      </c>
      <c r="W6" s="221"/>
      <c r="X6" s="225"/>
      <c r="Y6" s="227"/>
    </row>
    <row r="7" spans="1:25" ht="15.75" customHeight="1" x14ac:dyDescent="0.25">
      <c r="A7" s="225" t="s">
        <v>0</v>
      </c>
      <c r="B7" s="433">
        <v>2019</v>
      </c>
      <c r="C7" s="225"/>
      <c r="D7" s="225"/>
      <c r="E7" s="225" t="s">
        <v>86</v>
      </c>
      <c r="G7" s="225"/>
      <c r="H7" s="426"/>
      <c r="I7" s="285"/>
      <c r="J7" s="285"/>
      <c r="K7" s="225"/>
      <c r="L7" s="225"/>
      <c r="M7" s="225"/>
      <c r="N7" s="225"/>
      <c r="O7" s="225"/>
      <c r="P7" s="225"/>
      <c r="Q7" s="225"/>
      <c r="R7" s="225"/>
      <c r="S7" s="289"/>
      <c r="T7" s="290"/>
      <c r="U7" s="290"/>
      <c r="V7" s="220" t="s">
        <v>101</v>
      </c>
      <c r="W7" s="221"/>
      <c r="X7" s="225"/>
      <c r="Y7" s="227"/>
    </row>
    <row r="8" spans="1:25" ht="15.75" customHeight="1" x14ac:dyDescent="0.25">
      <c r="A8" s="225"/>
      <c r="B8" s="225"/>
      <c r="C8" s="213"/>
      <c r="D8" s="225"/>
      <c r="E8" s="216" t="s">
        <v>87</v>
      </c>
      <c r="G8" s="257"/>
      <c r="H8" s="469">
        <v>1998</v>
      </c>
      <c r="I8" s="225"/>
      <c r="J8" s="225"/>
      <c r="K8" s="225"/>
      <c r="L8" s="288"/>
      <c r="M8" s="225"/>
      <c r="N8" s="257"/>
      <c r="O8" s="225"/>
      <c r="P8" s="215"/>
      <c r="Q8" s="225"/>
      <c r="R8" s="225"/>
      <c r="S8" s="289"/>
      <c r="T8" s="290"/>
      <c r="U8" s="290"/>
      <c r="V8" s="220" t="s">
        <v>102</v>
      </c>
      <c r="W8" s="221"/>
      <c r="X8" s="225"/>
      <c r="Y8" s="227"/>
    </row>
    <row r="9" spans="1:25" ht="15.75" customHeight="1" x14ac:dyDescent="0.25">
      <c r="A9" s="225"/>
      <c r="B9" s="225"/>
      <c r="C9" s="213"/>
      <c r="D9" s="225"/>
      <c r="E9" s="225"/>
      <c r="F9" s="216"/>
      <c r="G9" s="257"/>
      <c r="H9" s="291"/>
      <c r="I9" s="292"/>
      <c r="J9" s="292"/>
      <c r="K9" s="292"/>
      <c r="L9" s="288"/>
      <c r="M9" s="292"/>
      <c r="N9" s="293"/>
      <c r="O9" s="292"/>
      <c r="P9" s="215"/>
      <c r="Q9" s="292"/>
      <c r="R9" s="292"/>
      <c r="S9" s="289"/>
      <c r="T9" s="290"/>
      <c r="U9" s="290"/>
      <c r="V9" s="294"/>
      <c r="W9" s="294"/>
      <c r="X9" s="225"/>
      <c r="Y9" s="227"/>
    </row>
    <row r="10" spans="1:25" ht="15" customHeight="1" thickBot="1" x14ac:dyDescent="0.25">
      <c r="A10" s="206"/>
      <c r="B10" s="295"/>
      <c r="C10" s="296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7"/>
      <c r="S10" s="297"/>
      <c r="T10" s="297"/>
      <c r="U10" s="297"/>
      <c r="V10" s="297"/>
      <c r="W10" s="297"/>
      <c r="X10" s="298"/>
      <c r="Y10" s="227"/>
    </row>
    <row r="11" spans="1:25" ht="13.5" thickBot="1" x14ac:dyDescent="0.25">
      <c r="A11" s="199"/>
      <c r="B11" s="179" t="s">
        <v>1</v>
      </c>
      <c r="C11" s="2"/>
      <c r="D11" s="2"/>
      <c r="E11" s="3"/>
      <c r="F11" s="4" t="s">
        <v>2</v>
      </c>
      <c r="G11" s="5" t="s">
        <v>2</v>
      </c>
      <c r="H11" s="6" t="s">
        <v>2</v>
      </c>
      <c r="I11" s="7"/>
      <c r="J11" s="8" t="s">
        <v>3</v>
      </c>
      <c r="K11" s="9"/>
      <c r="L11" s="10"/>
      <c r="M11" s="299" t="s">
        <v>4</v>
      </c>
      <c r="N11" s="300"/>
      <c r="O11" s="301"/>
      <c r="P11" s="30"/>
      <c r="Q11" s="302" t="s">
        <v>5</v>
      </c>
      <c r="R11" s="303"/>
      <c r="S11" s="304"/>
      <c r="T11" s="305"/>
      <c r="U11" s="219"/>
      <c r="V11" s="11" t="s">
        <v>8</v>
      </c>
      <c r="W11" s="306"/>
      <c r="X11" s="307"/>
      <c r="Y11" s="227"/>
    </row>
    <row r="12" spans="1:25" x14ac:dyDescent="0.2">
      <c r="A12" s="200"/>
      <c r="B12" s="308"/>
      <c r="C12" s="2"/>
      <c r="D12" s="2"/>
      <c r="E12" s="1"/>
      <c r="F12" s="309" t="s">
        <v>9</v>
      </c>
      <c r="G12" s="12" t="s">
        <v>10</v>
      </c>
      <c r="H12" s="19" t="s">
        <v>11</v>
      </c>
      <c r="I12" s="7"/>
      <c r="J12" s="8" t="s">
        <v>12</v>
      </c>
      <c r="K12" s="9"/>
      <c r="L12" s="13"/>
      <c r="M12" s="14" t="s">
        <v>74</v>
      </c>
      <c r="N12" s="15"/>
      <c r="O12" s="178">
        <f>B7-1</f>
        <v>2018</v>
      </c>
      <c r="P12" s="470"/>
      <c r="Q12" s="310" t="s">
        <v>75</v>
      </c>
      <c r="R12" s="486">
        <f>B7</f>
        <v>2019</v>
      </c>
      <c r="S12" s="391">
        <v>0</v>
      </c>
      <c r="T12" s="311">
        <f>S12*Heures_par_jour_selon</f>
        <v>0</v>
      </c>
      <c r="U12" s="312" t="s">
        <v>70</v>
      </c>
      <c r="V12" s="313" t="s">
        <v>13</v>
      </c>
      <c r="W12" s="314" t="s">
        <v>14</v>
      </c>
      <c r="X12" s="307"/>
      <c r="Y12" s="227"/>
    </row>
    <row r="13" spans="1:25" x14ac:dyDescent="0.2">
      <c r="A13" s="200"/>
      <c r="B13" s="180" t="s">
        <v>2</v>
      </c>
      <c r="C13" s="17"/>
      <c r="D13" s="495" t="s">
        <v>15</v>
      </c>
      <c r="E13" s="496"/>
      <c r="F13" s="18" t="s">
        <v>16</v>
      </c>
      <c r="G13" s="12" t="s">
        <v>17</v>
      </c>
      <c r="H13" s="19" t="s">
        <v>18</v>
      </c>
      <c r="I13" s="20"/>
      <c r="J13" s="21" t="s">
        <v>19</v>
      </c>
      <c r="K13" s="21"/>
      <c r="L13" s="13"/>
      <c r="M13" s="2"/>
      <c r="N13" s="315" t="s">
        <v>20</v>
      </c>
      <c r="O13" s="16" t="s">
        <v>21</v>
      </c>
      <c r="P13" s="316" t="s">
        <v>22</v>
      </c>
      <c r="Q13" s="317" t="s">
        <v>70</v>
      </c>
      <c r="R13" s="487">
        <f>B7-1</f>
        <v>2018</v>
      </c>
      <c r="S13" s="459"/>
      <c r="T13" s="318">
        <f>S13*Heures_par_jour_selon</f>
        <v>0</v>
      </c>
      <c r="U13" s="319"/>
      <c r="V13" s="320" t="s">
        <v>23</v>
      </c>
      <c r="W13" s="321"/>
      <c r="X13" s="2"/>
      <c r="Y13" s="227"/>
    </row>
    <row r="14" spans="1:25" ht="13.5" thickBot="1" x14ac:dyDescent="0.25">
      <c r="A14" s="200"/>
      <c r="B14" s="181">
        <v>1</v>
      </c>
      <c r="C14" s="16" t="s">
        <v>200</v>
      </c>
      <c r="D14" s="497" t="s">
        <v>201</v>
      </c>
      <c r="E14" s="498" t="s">
        <v>202</v>
      </c>
      <c r="F14" s="18" t="s">
        <v>24</v>
      </c>
      <c r="G14" s="22"/>
      <c r="H14" s="23"/>
      <c r="I14" s="454" t="str">
        <f>janv!V7</f>
        <v>S1</v>
      </c>
      <c r="J14" s="455" t="str">
        <f>janv!W7</f>
        <v>S2</v>
      </c>
      <c r="K14" s="456" t="str">
        <f>V7</f>
        <v>S3</v>
      </c>
      <c r="L14" s="457" t="str">
        <f>V8</f>
        <v>S4</v>
      </c>
      <c r="M14" s="2"/>
      <c r="N14" s="322"/>
      <c r="O14" s="323" t="s">
        <v>20</v>
      </c>
      <c r="P14" s="324"/>
      <c r="Q14" s="325" t="s">
        <v>25</v>
      </c>
      <c r="R14" s="326"/>
      <c r="S14" s="327">
        <f>SUM(S12:S13)</f>
        <v>0</v>
      </c>
      <c r="T14" s="328">
        <f>SUM(T12:T13)</f>
        <v>0</v>
      </c>
      <c r="U14" s="329"/>
      <c r="V14" s="330"/>
      <c r="W14" s="331"/>
      <c r="X14" s="332"/>
      <c r="Y14" s="227"/>
    </row>
    <row r="15" spans="1:25" ht="13.5" thickBot="1" x14ac:dyDescent="0.25">
      <c r="A15" s="201" t="s">
        <v>26</v>
      </c>
      <c r="B15" s="182">
        <f t="shared" ref="B15:H15" si="0">SUM(B16:B27)</f>
        <v>275.10000000000002</v>
      </c>
      <c r="C15" s="24">
        <f t="shared" si="0"/>
        <v>33</v>
      </c>
      <c r="D15" s="24">
        <f t="shared" si="0"/>
        <v>1</v>
      </c>
      <c r="E15" s="25">
        <f t="shared" si="0"/>
        <v>1</v>
      </c>
      <c r="F15" s="26">
        <f t="shared" si="0"/>
        <v>275.10000000000002</v>
      </c>
      <c r="G15" s="333">
        <f t="shared" si="0"/>
        <v>25.5</v>
      </c>
      <c r="H15" s="27">
        <f t="shared" si="0"/>
        <v>25.5</v>
      </c>
      <c r="I15" s="28">
        <f>IF($H$15=0,0,SUM(I16:I27)*tx_occ/$H$15/100)</f>
        <v>0</v>
      </c>
      <c r="J15" s="28">
        <f>IF($H$15=0,0,SUM(J16:J27)*tx_occ/$H$15/100)</f>
        <v>0</v>
      </c>
      <c r="K15" s="28">
        <f>IF($H$15=0,0,SUM(K16:K27)*tx_occ/$H$15/100)</f>
        <v>0</v>
      </c>
      <c r="L15" s="29">
        <f>IF($H$15=0,0,SUM(L16:L27)*tx_occ/$H$15/100)</f>
        <v>0</v>
      </c>
      <c r="M15" s="334"/>
      <c r="N15" s="335"/>
      <c r="O15" s="336"/>
      <c r="P15" s="30"/>
      <c r="Q15" s="337"/>
      <c r="R15" s="338"/>
      <c r="S15" s="339" t="s">
        <v>6</v>
      </c>
      <c r="T15" s="97" t="s">
        <v>7</v>
      </c>
      <c r="U15" s="340"/>
      <c r="V15" s="197">
        <f>SUM(V16:V27)</f>
        <v>0</v>
      </c>
      <c r="W15" s="198">
        <f>SUM(W16:W27)</f>
        <v>0</v>
      </c>
      <c r="X15" s="332"/>
      <c r="Y15" s="227"/>
    </row>
    <row r="16" spans="1:25" x14ac:dyDescent="0.2">
      <c r="A16" s="202" t="s">
        <v>28</v>
      </c>
      <c r="B16" s="471"/>
      <c r="C16" s="32"/>
      <c r="D16" s="32"/>
      <c r="E16" s="32"/>
      <c r="F16" s="34"/>
      <c r="G16" s="341"/>
      <c r="H16" s="35"/>
      <c r="I16" s="36"/>
      <c r="J16" s="184"/>
      <c r="K16" s="184"/>
      <c r="L16" s="185"/>
      <c r="M16" s="31"/>
      <c r="N16" s="191"/>
      <c r="O16" s="192"/>
      <c r="P16" s="193"/>
      <c r="Q16" s="342"/>
      <c r="R16" s="37" t="s">
        <v>28</v>
      </c>
      <c r="S16" s="343"/>
      <c r="T16" s="38"/>
      <c r="U16" s="218"/>
      <c r="V16" s="195"/>
      <c r="W16" s="254"/>
      <c r="X16" s="332"/>
      <c r="Y16" s="227"/>
    </row>
    <row r="17" spans="1:25" x14ac:dyDescent="0.2">
      <c r="A17" s="203" t="s">
        <v>30</v>
      </c>
      <c r="B17" s="471"/>
      <c r="C17" s="32"/>
      <c r="D17" s="32"/>
      <c r="E17" s="33"/>
      <c r="F17" s="40"/>
      <c r="G17" s="344"/>
      <c r="H17" s="41"/>
      <c r="I17" s="42"/>
      <c r="J17" s="44"/>
      <c r="K17" s="44"/>
      <c r="L17" s="186"/>
      <c r="M17" s="39" t="s">
        <v>30</v>
      </c>
      <c r="N17" s="191"/>
      <c r="O17" s="187"/>
      <c r="P17" s="193"/>
      <c r="Q17" s="342"/>
      <c r="R17" s="37" t="s">
        <v>30</v>
      </c>
      <c r="S17" s="345"/>
      <c r="T17" s="38"/>
      <c r="U17" s="218"/>
      <c r="V17" s="195"/>
      <c r="W17" s="346"/>
      <c r="X17" s="348">
        <f>IF((B7-H8)&lt;20,25*8.4*tx_occ/100,0)</f>
        <v>0</v>
      </c>
      <c r="Y17" s="227" t="s">
        <v>117</v>
      </c>
    </row>
    <row r="18" spans="1:25" x14ac:dyDescent="0.2">
      <c r="A18" s="203" t="s">
        <v>31</v>
      </c>
      <c r="B18" s="471">
        <f>C18*8.4</f>
        <v>126</v>
      </c>
      <c r="C18" s="32">
        <f>15</f>
        <v>15</v>
      </c>
      <c r="D18" s="32">
        <f>SUM(mars!D8:D38)</f>
        <v>0</v>
      </c>
      <c r="E18" s="33">
        <f>SUM(mars!E8:E38)</f>
        <v>0</v>
      </c>
      <c r="F18" s="40">
        <f t="shared" ref="F18:F19" si="1">ROUND(((B18/100)*tx_occ),1)</f>
        <v>126</v>
      </c>
      <c r="G18" s="344">
        <f>mars!AJ39</f>
        <v>25.5</v>
      </c>
      <c r="H18" s="41">
        <f>SUM(mars!U8:U38)</f>
        <v>25.5</v>
      </c>
      <c r="I18" s="42">
        <f>SUM(mars!V8:V38)</f>
        <v>0</v>
      </c>
      <c r="J18" s="44">
        <f>SUM(mars!W8:W38)</f>
        <v>0</v>
      </c>
      <c r="K18" s="44">
        <f>SUM(mars!X8:X38)</f>
        <v>0</v>
      </c>
      <c r="L18" s="186">
        <f>SUM(mars!Y8:Y38)</f>
        <v>0</v>
      </c>
      <c r="M18" s="39" t="s">
        <v>31</v>
      </c>
      <c r="N18" s="191">
        <f t="shared" ref="N18:N19" si="2">G18-F18</f>
        <v>-100.5</v>
      </c>
      <c r="O18" s="187">
        <f>SUM(mars!AC8:AC38)</f>
        <v>0</v>
      </c>
      <c r="P18" s="193">
        <f t="shared" ref="P18:P19" si="3">P17+N18-O18</f>
        <v>-100.5</v>
      </c>
      <c r="Q18" s="347"/>
      <c r="R18" s="37" t="s">
        <v>31</v>
      </c>
      <c r="S18" s="345">
        <f t="shared" ref="S18:S19" si="4">T18/Heures_par_jour_selon</f>
        <v>0</v>
      </c>
      <c r="T18" s="38">
        <f>SUM(mars!AA8:AA38)+SUM(mars!AB8:AB38)</f>
        <v>0</v>
      </c>
      <c r="U18" s="218">
        <f t="shared" ref="U18:U19" si="5">U17-S18</f>
        <v>0</v>
      </c>
      <c r="V18" s="195">
        <f>SUM(janv!AD10:AE40)</f>
        <v>0</v>
      </c>
      <c r="W18" s="346">
        <f>SUM(mars!AF8:AF38)</f>
        <v>0</v>
      </c>
      <c r="X18" s="307">
        <f>IF(AND((B7-H8)&gt;=20,(B7-H8)&lt;50),25*8.4*tx_occ/100,0)</f>
        <v>210</v>
      </c>
      <c r="Y18" s="227" t="s">
        <v>118</v>
      </c>
    </row>
    <row r="19" spans="1:25" x14ac:dyDescent="0.2">
      <c r="A19" s="204" t="s">
        <v>32</v>
      </c>
      <c r="B19" s="471">
        <f>165.9-16.8</f>
        <v>149.1</v>
      </c>
      <c r="C19" s="32">
        <v>18</v>
      </c>
      <c r="D19" s="45">
        <f>SUM(avr!D8:D37)</f>
        <v>1</v>
      </c>
      <c r="E19" s="46">
        <f>SUM(avr!E8:E37)</f>
        <v>1</v>
      </c>
      <c r="F19" s="40">
        <f t="shared" si="1"/>
        <v>149.1</v>
      </c>
      <c r="G19" s="344">
        <f>avr!AJ38</f>
        <v>0</v>
      </c>
      <c r="H19" s="41">
        <f>SUM(avr!U8:U37)</f>
        <v>0</v>
      </c>
      <c r="I19" s="42">
        <f>SUM(avr!V8:V37)</f>
        <v>0</v>
      </c>
      <c r="J19" s="44">
        <f>SUM(avr!W8:W37)</f>
        <v>0</v>
      </c>
      <c r="K19" s="44">
        <f>SUM(avr!X8:X37)</f>
        <v>0</v>
      </c>
      <c r="L19" s="186">
        <f>SUM(avr!Y8:Y37)</f>
        <v>0</v>
      </c>
      <c r="M19" s="43" t="s">
        <v>32</v>
      </c>
      <c r="N19" s="191">
        <f t="shared" si="2"/>
        <v>-149.1</v>
      </c>
      <c r="O19" s="187">
        <f>SUM(avr!AC8:AC37)</f>
        <v>0</v>
      </c>
      <c r="P19" s="193">
        <f t="shared" si="3"/>
        <v>-249.6</v>
      </c>
      <c r="Q19" s="349"/>
      <c r="R19" s="47" t="s">
        <v>32</v>
      </c>
      <c r="S19" s="345">
        <f t="shared" si="4"/>
        <v>0</v>
      </c>
      <c r="T19" s="38">
        <f>SUM(avr!AA8:AA37)+SUM(avr!AB8:AB37)</f>
        <v>0</v>
      </c>
      <c r="U19" s="218">
        <f t="shared" si="5"/>
        <v>0</v>
      </c>
      <c r="V19" s="195">
        <f>SUM(janv!AD11:AE41)</f>
        <v>0</v>
      </c>
      <c r="W19" s="346">
        <f>SUM(avr!AF8:AF37)</f>
        <v>0</v>
      </c>
      <c r="X19" s="307">
        <f>IF(AND((B7-H8)&gt;=50,(B7-H8)&lt;58),28*8.4*tx_occ/100,0)</f>
        <v>0</v>
      </c>
      <c r="Y19" s="227" t="s">
        <v>122</v>
      </c>
    </row>
    <row r="20" spans="1:25" x14ac:dyDescent="0.2">
      <c r="A20" s="204" t="s">
        <v>33</v>
      </c>
      <c r="B20" s="471"/>
      <c r="C20" s="32"/>
      <c r="D20" s="32"/>
      <c r="E20" s="32"/>
      <c r="F20" s="40"/>
      <c r="G20" s="344"/>
      <c r="H20" s="41"/>
      <c r="I20" s="48"/>
      <c r="J20" s="187"/>
      <c r="K20" s="187"/>
      <c r="L20" s="188"/>
      <c r="M20" s="43" t="s">
        <v>33</v>
      </c>
      <c r="N20" s="191"/>
      <c r="O20" s="187"/>
      <c r="P20" s="193"/>
      <c r="Q20" s="349"/>
      <c r="R20" s="47" t="s">
        <v>33</v>
      </c>
      <c r="S20" s="345"/>
      <c r="T20" s="38"/>
      <c r="U20" s="218"/>
      <c r="V20" s="195"/>
      <c r="W20" s="346"/>
      <c r="X20" s="307">
        <f>IF(AND((B7-H8)&gt;=58,(B7-H8)&lt;70),30*8.4*tx_occ/100,0)</f>
        <v>0</v>
      </c>
      <c r="Y20" s="227" t="s">
        <v>123</v>
      </c>
    </row>
    <row r="21" spans="1:25" x14ac:dyDescent="0.2">
      <c r="A21" s="204" t="s">
        <v>34</v>
      </c>
      <c r="B21" s="471"/>
      <c r="C21" s="32"/>
      <c r="D21" s="32"/>
      <c r="E21" s="32"/>
      <c r="F21" s="40"/>
      <c r="G21" s="344"/>
      <c r="H21" s="41"/>
      <c r="I21" s="48"/>
      <c r="J21" s="187"/>
      <c r="K21" s="187"/>
      <c r="L21" s="188"/>
      <c r="M21" s="43" t="s">
        <v>34</v>
      </c>
      <c r="N21" s="191"/>
      <c r="O21" s="187"/>
      <c r="P21" s="193"/>
      <c r="Q21" s="349"/>
      <c r="R21" s="47" t="s">
        <v>34</v>
      </c>
      <c r="S21" s="345"/>
      <c r="T21" s="38"/>
      <c r="U21" s="218"/>
      <c r="V21" s="195"/>
      <c r="W21" s="346"/>
      <c r="X21" s="348">
        <f>IF((B7-H8)&gt;=70,25*8.4*tx_occ/100,0)</f>
        <v>0</v>
      </c>
      <c r="Y21" s="227" t="s">
        <v>103</v>
      </c>
    </row>
    <row r="22" spans="1:25" x14ac:dyDescent="0.2">
      <c r="A22" s="204" t="s">
        <v>35</v>
      </c>
      <c r="B22" s="471"/>
      <c r="C22" s="32"/>
      <c r="D22" s="45"/>
      <c r="E22" s="46"/>
      <c r="F22" s="40"/>
      <c r="G22" s="344"/>
      <c r="H22" s="41"/>
      <c r="I22" s="48"/>
      <c r="J22" s="187"/>
      <c r="K22" s="187"/>
      <c r="L22" s="188"/>
      <c r="M22" s="43" t="s">
        <v>35</v>
      </c>
      <c r="N22" s="191"/>
      <c r="O22" s="187"/>
      <c r="P22" s="193"/>
      <c r="Q22" s="349"/>
      <c r="R22" s="47" t="s">
        <v>35</v>
      </c>
      <c r="S22" s="345"/>
      <c r="T22" s="38"/>
      <c r="U22" s="218"/>
      <c r="V22" s="195"/>
      <c r="W22" s="346"/>
      <c r="X22" s="307">
        <f>SUM(X17:X21)</f>
        <v>210</v>
      </c>
      <c r="Y22" s="227" t="s">
        <v>104</v>
      </c>
    </row>
    <row r="23" spans="1:25" x14ac:dyDescent="0.2">
      <c r="A23" s="204" t="s">
        <v>36</v>
      </c>
      <c r="B23" s="42"/>
      <c r="C23" s="32"/>
      <c r="D23" s="45"/>
      <c r="E23" s="46"/>
      <c r="F23" s="40"/>
      <c r="G23" s="344"/>
      <c r="H23" s="41"/>
      <c r="I23" s="48"/>
      <c r="J23" s="187"/>
      <c r="K23" s="187"/>
      <c r="L23" s="188"/>
      <c r="M23" s="43"/>
      <c r="N23" s="191"/>
      <c r="O23" s="187"/>
      <c r="P23" s="193"/>
      <c r="Q23" s="349"/>
      <c r="R23" s="47" t="s">
        <v>36</v>
      </c>
      <c r="S23" s="345"/>
      <c r="T23" s="38"/>
      <c r="U23" s="218"/>
      <c r="V23" s="195"/>
      <c r="W23" s="346"/>
      <c r="X23" s="332"/>
      <c r="Y23" s="227"/>
    </row>
    <row r="24" spans="1:25" x14ac:dyDescent="0.2">
      <c r="A24" s="204" t="s">
        <v>37</v>
      </c>
      <c r="B24" s="472"/>
      <c r="C24" s="32"/>
      <c r="D24" s="45"/>
      <c r="E24" s="46"/>
      <c r="F24" s="40"/>
      <c r="G24" s="344"/>
      <c r="H24" s="41"/>
      <c r="I24" s="48"/>
      <c r="J24" s="187"/>
      <c r="K24" s="187"/>
      <c r="L24" s="188"/>
      <c r="M24" s="43"/>
      <c r="N24" s="191"/>
      <c r="O24" s="187"/>
      <c r="P24" s="193"/>
      <c r="Q24" s="350"/>
      <c r="R24" s="47" t="s">
        <v>37</v>
      </c>
      <c r="S24" s="345"/>
      <c r="T24" s="38"/>
      <c r="U24" s="218"/>
      <c r="V24" s="195"/>
      <c r="W24" s="346"/>
      <c r="X24" s="332"/>
      <c r="Y24" s="227"/>
    </row>
    <row r="25" spans="1:25" x14ac:dyDescent="0.2">
      <c r="A25" s="204" t="s">
        <v>38</v>
      </c>
      <c r="B25" s="42"/>
      <c r="C25" s="32"/>
      <c r="D25" s="45"/>
      <c r="E25" s="46"/>
      <c r="F25" s="40"/>
      <c r="G25" s="344"/>
      <c r="H25" s="41"/>
      <c r="I25" s="48"/>
      <c r="J25" s="187"/>
      <c r="K25" s="187"/>
      <c r="L25" s="188"/>
      <c r="M25" s="43"/>
      <c r="N25" s="191"/>
      <c r="O25" s="187"/>
      <c r="P25" s="193"/>
      <c r="Q25" s="349"/>
      <c r="R25" s="47" t="s">
        <v>38</v>
      </c>
      <c r="S25" s="345"/>
      <c r="T25" s="38"/>
      <c r="U25" s="218"/>
      <c r="V25" s="195"/>
      <c r="W25" s="346"/>
      <c r="X25" s="332"/>
      <c r="Y25" s="227"/>
    </row>
    <row r="26" spans="1:25" x14ac:dyDescent="0.2">
      <c r="A26" s="204" t="s">
        <v>39</v>
      </c>
      <c r="B26" s="42"/>
      <c r="C26" s="32"/>
      <c r="D26" s="45"/>
      <c r="E26" s="46"/>
      <c r="F26" s="40"/>
      <c r="G26" s="344"/>
      <c r="H26" s="41"/>
      <c r="I26" s="48"/>
      <c r="J26" s="187"/>
      <c r="K26" s="187"/>
      <c r="L26" s="188"/>
      <c r="M26" s="43"/>
      <c r="N26" s="191"/>
      <c r="O26" s="187"/>
      <c r="P26" s="193"/>
      <c r="Q26" s="349"/>
      <c r="R26" s="47" t="s">
        <v>39</v>
      </c>
      <c r="S26" s="345"/>
      <c r="T26" s="38"/>
      <c r="U26" s="218"/>
      <c r="V26" s="195"/>
      <c r="W26" s="346"/>
      <c r="X26" s="332"/>
      <c r="Y26" s="227"/>
    </row>
    <row r="27" spans="1:25" ht="13.5" thickBot="1" x14ac:dyDescent="0.25">
      <c r="A27" s="205" t="s">
        <v>40</v>
      </c>
      <c r="B27" s="183"/>
      <c r="C27" s="481"/>
      <c r="D27" s="50"/>
      <c r="E27" s="50"/>
      <c r="F27" s="51"/>
      <c r="G27" s="351"/>
      <c r="H27" s="52"/>
      <c r="I27" s="53"/>
      <c r="J27" s="189"/>
      <c r="K27" s="189"/>
      <c r="L27" s="190"/>
      <c r="M27" s="49"/>
      <c r="N27" s="194"/>
      <c r="O27" s="189"/>
      <c r="P27" s="193"/>
      <c r="Q27" s="352"/>
      <c r="R27" s="54" t="s">
        <v>40</v>
      </c>
      <c r="S27" s="353"/>
      <c r="T27" s="55"/>
      <c r="U27" s="218"/>
      <c r="V27" s="196"/>
      <c r="W27" s="256"/>
      <c r="X27" s="332"/>
      <c r="Y27" s="227"/>
    </row>
    <row r="28" spans="1:25" ht="13.5" thickBot="1" x14ac:dyDescent="0.25">
      <c r="A28" s="68"/>
      <c r="B28" s="207"/>
      <c r="C28" s="208"/>
      <c r="D28" s="208"/>
      <c r="E28" s="208"/>
      <c r="F28" s="209"/>
      <c r="G28" s="354"/>
      <c r="H28" s="210"/>
      <c r="I28" s="354"/>
      <c r="J28" s="354"/>
      <c r="K28" s="354"/>
      <c r="L28" s="354"/>
      <c r="M28" s="355" t="s">
        <v>63</v>
      </c>
      <c r="N28" s="354"/>
      <c r="O28" s="356"/>
      <c r="P28" s="357">
        <f>P12+SUM(N16:N27)-SUM(O16:O27)</f>
        <v>-249.6</v>
      </c>
      <c r="Q28" s="2"/>
      <c r="R28" s="358"/>
      <c r="S28" s="357">
        <f>S14-SUM(S16:S27)</f>
        <v>0</v>
      </c>
      <c r="T28" s="359"/>
      <c r="U28" s="359"/>
      <c r="V28" s="359"/>
      <c r="W28" s="359"/>
      <c r="X28" s="360"/>
      <c r="Y28" s="227"/>
    </row>
    <row r="29" spans="1:25" x14ac:dyDescent="0.2">
      <c r="A29" s="441" t="s">
        <v>206</v>
      </c>
      <c r="B29" s="227"/>
      <c r="C29" s="227"/>
      <c r="D29" s="227"/>
      <c r="E29" s="227"/>
      <c r="F29" s="389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</row>
    <row r="30" spans="1:25" x14ac:dyDescent="0.2">
      <c r="A30" s="227"/>
      <c r="B30" s="227"/>
      <c r="C30" s="227"/>
      <c r="D30" s="227"/>
      <c r="E30" s="227"/>
      <c r="F30" s="389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</row>
    <row r="31" spans="1:25" x14ac:dyDescent="0.2">
      <c r="A31" s="430" t="s">
        <v>80</v>
      </c>
      <c r="C31" s="432" t="s">
        <v>91</v>
      </c>
      <c r="F31" s="390"/>
    </row>
    <row r="32" spans="1:25" x14ac:dyDescent="0.2">
      <c r="C32" s="432" t="s">
        <v>207</v>
      </c>
      <c r="D32" s="476"/>
      <c r="E32" s="476"/>
      <c r="F32" s="476"/>
      <c r="G32" s="476"/>
      <c r="H32" s="476"/>
      <c r="I32" s="476"/>
      <c r="J32" s="476"/>
      <c r="T32" s="432"/>
    </row>
    <row r="33" spans="1:20" x14ac:dyDescent="0.2">
      <c r="C33" s="432" t="s">
        <v>81</v>
      </c>
    </row>
    <row r="34" spans="1:20" x14ac:dyDescent="0.2">
      <c r="C34" s="494" t="s">
        <v>121</v>
      </c>
      <c r="D34" s="395"/>
      <c r="T34" s="432"/>
    </row>
    <row r="35" spans="1:20" x14ac:dyDescent="0.2">
      <c r="D35" s="395"/>
    </row>
    <row r="36" spans="1:20" x14ac:dyDescent="0.2">
      <c r="A36" s="490" t="s">
        <v>198</v>
      </c>
      <c r="C36" s="432" t="s">
        <v>208</v>
      </c>
    </row>
    <row r="37" spans="1:20" x14ac:dyDescent="0.2">
      <c r="C37" s="432"/>
    </row>
  </sheetData>
  <sheetProtection algorithmName="SHA-512" hashValue="qNxxKz7OlsUk51QUxYTmnazKSTJN81pGMQqJfZBoK1hISlTeeBovM78bIiEpcOs+7Uxk39LkabCBjnlYO4bm3Q==" saltValue="mb2eJyf4gPhsboq8rcAqqw==" spinCount="100000" sheet="1" objects="1" scenarios="1"/>
  <phoneticPr fontId="0" type="noConversion"/>
  <hyperlinks>
    <hyperlink ref="C34" r:id="rId1"/>
    <hyperlink ref="C36" r:id="rId2"/>
    <hyperlink ref="C32" r:id="rId3"/>
    <hyperlink ref="C33" r:id="rId4"/>
    <hyperlink ref="C31" r:id="rId5"/>
  </hyperlinks>
  <pageMargins left="0.25" right="0.25" top="0.75" bottom="0.75" header="0.3" footer="0.3"/>
  <pageSetup paperSize="9" scale="99" orientation="landscape" horizontalDpi="1200" verticalDpi="300" r:id="rId6"/>
  <headerFooter alignWithMargins="0">
    <oddFooter>&amp;R&amp;D</oddFooter>
  </headerFooter>
  <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showGridLines="0" workbookViewId="0">
      <pane xSplit="5" ySplit="7" topLeftCell="F8" activePane="bottomRight" state="frozenSplit"/>
      <selection activeCell="F47" sqref="F47"/>
      <selection pane="topRight" activeCell="F47" sqref="F47"/>
      <selection pane="bottomLeft" activeCell="F47" sqref="F47"/>
      <selection pane="bottomRight" activeCell="C32" sqref="C32"/>
    </sheetView>
  </sheetViews>
  <sheetFormatPr baseColWidth="10" defaultRowHeight="12.75" x14ac:dyDescent="0.2"/>
  <cols>
    <col min="1" max="3" width="5.42578125" customWidth="1"/>
    <col min="4" max="5" width="4.28515625" customWidth="1"/>
    <col min="6" max="17" width="4.42578125" customWidth="1"/>
    <col min="18" max="18" width="4.5703125" hidden="1" customWidth="1"/>
    <col min="19" max="20" width="4.5703125" customWidth="1"/>
    <col min="21" max="21" width="7.7109375" customWidth="1"/>
    <col min="22" max="25" width="5.28515625" customWidth="1"/>
    <col min="26" max="26" width="4.5703125" customWidth="1"/>
    <col min="27" max="28" width="7.5703125" customWidth="1"/>
    <col min="29" max="29" width="7" customWidth="1"/>
    <col min="30" max="30" width="11.7109375" bestFit="1" customWidth="1"/>
    <col min="31" max="31" width="7.85546875" bestFit="1" customWidth="1"/>
    <col min="32" max="35" width="7" customWidth="1"/>
    <col min="36" max="36" width="8" customWidth="1"/>
    <col min="37" max="37" width="29.28515625" customWidth="1"/>
  </cols>
  <sheetData>
    <row r="1" spans="1:37" ht="15" customHeight="1" x14ac:dyDescent="0.2">
      <c r="A1" s="222" t="str">
        <f>janv!A1</f>
        <v>HEP Fribourg</v>
      </c>
      <c r="B1" s="222"/>
      <c r="C1" s="222"/>
      <c r="D1" s="222"/>
      <c r="E1" s="222"/>
      <c r="F1" s="222" t="str">
        <f>janv!F1</f>
        <v>Nom</v>
      </c>
      <c r="G1" s="222"/>
      <c r="H1" s="223" t="str">
        <f>janv!H1</f>
        <v>Chocomeli</v>
      </c>
      <c r="I1" s="222"/>
      <c r="J1" s="222"/>
      <c r="K1" s="222"/>
      <c r="L1" s="222"/>
      <c r="M1" s="222"/>
      <c r="N1" s="222" t="str">
        <f>janv!N1</f>
        <v>Taux d'activité en %</v>
      </c>
      <c r="O1" s="222"/>
      <c r="P1" s="222"/>
      <c r="Q1" s="222"/>
      <c r="R1" s="222"/>
      <c r="S1" s="222"/>
      <c r="T1" s="222"/>
      <c r="U1" s="223">
        <f>janv!U1</f>
        <v>100</v>
      </c>
      <c r="V1" s="222"/>
      <c r="W1" s="222"/>
      <c r="X1" s="222"/>
      <c r="Y1" s="222"/>
      <c r="Z1" s="222"/>
      <c r="AA1" s="222"/>
      <c r="AB1" s="222"/>
      <c r="AC1" s="222" t="str">
        <f>janv!AC1</f>
        <v>No personnel</v>
      </c>
      <c r="AD1" s="222"/>
      <c r="AE1" s="222"/>
      <c r="AF1" s="222"/>
      <c r="AG1" s="223">
        <f>janv!AG1</f>
        <v>0</v>
      </c>
      <c r="AH1" s="222"/>
      <c r="AI1" s="222"/>
      <c r="AJ1" s="222"/>
    </row>
    <row r="2" spans="1:37" ht="15" customHeight="1" x14ac:dyDescent="0.2">
      <c r="A2" s="501">
        <f>B8</f>
        <v>43709</v>
      </c>
      <c r="B2" s="502"/>
      <c r="C2" s="222">
        <f>janv!C2</f>
        <v>2019</v>
      </c>
      <c r="D2" s="222"/>
      <c r="E2" s="222"/>
      <c r="F2" s="222" t="str">
        <f>janv!F2</f>
        <v>Prénom</v>
      </c>
      <c r="G2" s="222"/>
      <c r="H2" s="223" t="str">
        <f>janv!H2</f>
        <v>Gabriel</v>
      </c>
      <c r="I2" s="222"/>
      <c r="J2" s="222"/>
      <c r="K2" s="222"/>
      <c r="L2" s="222"/>
      <c r="M2" s="222"/>
      <c r="N2" s="222" t="str">
        <f>janv!N2</f>
        <v>Heures par jour selon %</v>
      </c>
      <c r="O2" s="222"/>
      <c r="P2" s="222"/>
      <c r="Q2" s="222"/>
      <c r="R2" s="222"/>
      <c r="S2" s="222"/>
      <c r="T2" s="222"/>
      <c r="U2" s="223">
        <f>janv!U2</f>
        <v>8.4</v>
      </c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</row>
    <row r="3" spans="1:37" ht="13.5" thickBot="1" x14ac:dyDescent="0.2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</row>
    <row r="4" spans="1:37" ht="13.5" thickBot="1" x14ac:dyDescent="0.25">
      <c r="A4" s="171" t="s">
        <v>64</v>
      </c>
      <c r="B4" s="59"/>
      <c r="C4" s="169" t="str">
        <f>janv!C4</f>
        <v>OFFICE DU</v>
      </c>
      <c r="D4" s="60"/>
      <c r="E4" s="61"/>
      <c r="F4" s="62" t="str">
        <f>janv!F4</f>
        <v>PRESENCES</v>
      </c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0"/>
      <c r="T4" s="60"/>
      <c r="U4" s="60"/>
      <c r="V4" s="60"/>
      <c r="W4" s="64"/>
      <c r="X4" s="64"/>
      <c r="Y4" s="60"/>
      <c r="Z4" s="61"/>
      <c r="AA4" s="65" t="str">
        <f>janv!AA4</f>
        <v>ABSENCES JUSTIFIEES</v>
      </c>
      <c r="AB4" s="66"/>
      <c r="AC4" s="63"/>
      <c r="AD4" s="63" t="str">
        <f>janv!AD4</f>
        <v>(1/10)</v>
      </c>
      <c r="AE4" s="63"/>
      <c r="AF4" s="63"/>
      <c r="AG4" s="63"/>
      <c r="AH4" s="60"/>
      <c r="AI4" s="61"/>
      <c r="AJ4" s="67" t="str">
        <f>janv!AJ4</f>
        <v>Heures</v>
      </c>
    </row>
    <row r="5" spans="1:37" x14ac:dyDescent="0.2">
      <c r="A5" s="172"/>
      <c r="B5" s="69"/>
      <c r="C5" s="170" t="str">
        <f>janv!C5</f>
        <v>PERSONNEL</v>
      </c>
      <c r="D5" s="56"/>
      <c r="E5" s="13"/>
      <c r="F5" s="70" t="str">
        <f>janv!F5</f>
        <v>Matin</v>
      </c>
      <c r="G5" s="71"/>
      <c r="H5" s="72"/>
      <c r="I5" s="73"/>
      <c r="J5" s="74" t="str">
        <f>janv!J5</f>
        <v>Après-midi</v>
      </c>
      <c r="K5" s="71"/>
      <c r="L5" s="72"/>
      <c r="M5" s="72"/>
      <c r="N5" s="74" t="str">
        <f>janv!N5</f>
        <v>Soir / autres</v>
      </c>
      <c r="O5" s="71"/>
      <c r="P5" s="72"/>
      <c r="Q5" s="75"/>
      <c r="R5" s="58"/>
      <c r="S5" s="76"/>
      <c r="T5" s="77"/>
      <c r="U5" s="78"/>
      <c r="V5" s="230" t="str">
        <f>janv!V5</f>
        <v>Répartition par</v>
      </c>
      <c r="W5" s="231"/>
      <c r="X5" s="231"/>
      <c r="Y5" s="232"/>
      <c r="Z5" s="233"/>
      <c r="AA5" s="14" t="str">
        <f>janv!AA5</f>
        <v>Vacances année</v>
      </c>
      <c r="AB5" s="234"/>
      <c r="AC5" s="235" t="str">
        <f>janv!AC5</f>
        <v>Comp.</v>
      </c>
      <c r="AD5" s="236" t="str">
        <f>janv!AD5</f>
        <v>Maladie</v>
      </c>
      <c r="AE5" s="236" t="str">
        <f>janv!AE5</f>
        <v>Maladie</v>
      </c>
      <c r="AF5" s="2" t="str">
        <f>janv!AF5</f>
        <v>Autre</v>
      </c>
      <c r="AG5" s="237"/>
      <c r="AH5" s="238"/>
      <c r="AI5" s="239"/>
      <c r="AJ5" s="240" t="str">
        <f>janv!AJ5</f>
        <v>vali-</v>
      </c>
    </row>
    <row r="6" spans="1:37" ht="13.5" thickBot="1" x14ac:dyDescent="0.25">
      <c r="A6" s="173"/>
      <c r="B6" s="1"/>
      <c r="C6" s="168"/>
      <c r="D6" s="56"/>
      <c r="E6" s="13"/>
      <c r="F6" s="79" t="str">
        <f>janv!F6</f>
        <v>arrivée</v>
      </c>
      <c r="G6" s="80"/>
      <c r="H6" s="81" t="str">
        <f>janv!H6</f>
        <v>départ</v>
      </c>
      <c r="I6" s="80"/>
      <c r="J6" s="81" t="str">
        <f>janv!J6</f>
        <v>arrivée</v>
      </c>
      <c r="K6" s="80"/>
      <c r="L6" s="81" t="str">
        <f>janv!L6</f>
        <v>départ</v>
      </c>
      <c r="M6" s="82"/>
      <c r="N6" s="81" t="str">
        <f>janv!N6</f>
        <v>arrivée</v>
      </c>
      <c r="O6" s="80"/>
      <c r="P6" s="81" t="str">
        <f>janv!P6</f>
        <v>départ</v>
      </c>
      <c r="Q6" s="83"/>
      <c r="R6" s="57"/>
      <c r="S6" s="76" t="str">
        <f>janv!S6</f>
        <v>TOTAL</v>
      </c>
      <c r="T6" s="84"/>
      <c r="U6" s="78" t="str">
        <f>janv!U6</f>
        <v>TOTAL</v>
      </c>
      <c r="V6" s="241" t="str">
        <f>janv!V6</f>
        <v>secteur d'activité</v>
      </c>
      <c r="W6" s="242"/>
      <c r="X6" s="242"/>
      <c r="Y6" s="243"/>
      <c r="Z6" s="244" t="str">
        <f>janv!Z6</f>
        <v>(1/10)</v>
      </c>
      <c r="AA6" s="164" t="str">
        <f>janv!AA6</f>
        <v>courante</v>
      </c>
      <c r="AB6" s="85" t="str">
        <f>janv!AB6</f>
        <v>préc.</v>
      </c>
      <c r="AC6" s="235" t="str">
        <f>janv!AC6</f>
        <v>HS</v>
      </c>
      <c r="AD6" s="245" t="str">
        <f>janv!AD6</f>
        <v>(sans médecin)</v>
      </c>
      <c r="AE6" s="245" t="str">
        <f>janv!AE6</f>
        <v>(médecin)</v>
      </c>
      <c r="AF6" s="246"/>
      <c r="AG6" s="87"/>
      <c r="AH6" s="88"/>
      <c r="AI6" s="89" t="str">
        <f>janv!AI6</f>
        <v>TOTAL</v>
      </c>
      <c r="AJ6" s="247" t="str">
        <f>janv!AJ6</f>
        <v>dées</v>
      </c>
    </row>
    <row r="7" spans="1:37" ht="13.5" thickBot="1" x14ac:dyDescent="0.25">
      <c r="A7" s="174" t="str">
        <f>janv!A7</f>
        <v>Jour</v>
      </c>
      <c r="B7" s="90"/>
      <c r="C7" s="91" t="s">
        <v>200</v>
      </c>
      <c r="D7" s="489" t="s">
        <v>201</v>
      </c>
      <c r="E7" s="488" t="s">
        <v>202</v>
      </c>
      <c r="F7" s="92" t="str">
        <f>janv!F7</f>
        <v>h</v>
      </c>
      <c r="G7" s="93" t="str">
        <f>janv!G7</f>
        <v>mm</v>
      </c>
      <c r="H7" s="94" t="str">
        <f>janv!H7</f>
        <v>h</v>
      </c>
      <c r="I7" s="93" t="str">
        <f>janv!I7</f>
        <v>mm</v>
      </c>
      <c r="J7" s="94" t="str">
        <f>janv!J7</f>
        <v>h</v>
      </c>
      <c r="K7" s="93" t="str">
        <f>janv!K7</f>
        <v>mm</v>
      </c>
      <c r="L7" s="94" t="str">
        <f>janv!L7</f>
        <v>h</v>
      </c>
      <c r="M7" s="93" t="str">
        <f>janv!M7</f>
        <v>mm</v>
      </c>
      <c r="N7" s="95" t="str">
        <f>janv!N7</f>
        <v>h</v>
      </c>
      <c r="O7" s="93" t="str">
        <f>janv!O7</f>
        <v>mm</v>
      </c>
      <c r="P7" s="96" t="str">
        <f>janv!P7</f>
        <v>h</v>
      </c>
      <c r="Q7" s="97" t="str">
        <f>janv!Q7</f>
        <v>mm</v>
      </c>
      <c r="R7" s="98"/>
      <c r="S7" s="99" t="str">
        <f>janv!S7</f>
        <v>h</v>
      </c>
      <c r="T7" s="100" t="str">
        <f>janv!T7</f>
        <v>mm</v>
      </c>
      <c r="U7" s="101" t="str">
        <f>janv!U7</f>
        <v>(1/100)</v>
      </c>
      <c r="V7" s="452" t="str">
        <f>janv!V7</f>
        <v>S1</v>
      </c>
      <c r="W7" s="451" t="str">
        <f>janv!W7</f>
        <v>S2</v>
      </c>
      <c r="X7" s="453" t="str">
        <f>janv!X7</f>
        <v>S3</v>
      </c>
      <c r="Y7" s="453" t="str">
        <f>janv!Y7</f>
        <v>S4</v>
      </c>
      <c r="Z7" s="102"/>
      <c r="AA7" s="248">
        <f>janv!AA7</f>
        <v>290</v>
      </c>
      <c r="AB7" s="249">
        <f>janv!AB7</f>
        <v>300</v>
      </c>
      <c r="AC7" s="485">
        <f>janv!AC7</f>
        <v>50</v>
      </c>
      <c r="AD7" s="250">
        <f>janv!AD7</f>
        <v>153</v>
      </c>
      <c r="AE7" s="250">
        <f>janv!AE7</f>
        <v>154</v>
      </c>
      <c r="AF7" s="251" t="str">
        <f>janv!AF7</f>
        <v>Heures</v>
      </c>
      <c r="AG7" s="249" t="str">
        <f>janv!AG7</f>
        <v>code</v>
      </c>
      <c r="AH7" s="252"/>
      <c r="AI7" s="253" t="str">
        <f>janv!AI7</f>
        <v>(1/10)</v>
      </c>
      <c r="AJ7" s="103" t="str">
        <f>janv!AJ7</f>
        <v>(1/10)</v>
      </c>
      <c r="AK7" s="491" t="s">
        <v>203</v>
      </c>
    </row>
    <row r="8" spans="1:37" ht="15" x14ac:dyDescent="0.2">
      <c r="A8" s="177">
        <f>B8</f>
        <v>43709</v>
      </c>
      <c r="B8" s="156">
        <f>aout!B38+1</f>
        <v>43709</v>
      </c>
      <c r="C8" s="157"/>
      <c r="D8" s="158"/>
      <c r="E8" s="159"/>
      <c r="F8" s="107"/>
      <c r="G8" s="108"/>
      <c r="H8" s="109"/>
      <c r="I8" s="108"/>
      <c r="J8" s="109"/>
      <c r="K8" s="108"/>
      <c r="L8" s="109"/>
      <c r="M8" s="110"/>
      <c r="N8" s="111"/>
      <c r="O8" s="447"/>
      <c r="P8" s="112"/>
      <c r="Q8" s="449"/>
      <c r="R8" s="113">
        <f>((H8*60)+I8)-((F8*60)+G8)+((L8*60)+M8)-((J8*60)+K8)+((P8*60)+Q8)-((N8*60)+O8)</f>
        <v>0</v>
      </c>
      <c r="S8" s="114">
        <f>INT(R8/60)</f>
        <v>0</v>
      </c>
      <c r="T8" s="115">
        <f>R8-(60*S8)</f>
        <v>0</v>
      </c>
      <c r="U8" s="437">
        <f>S8+ROUND((100/60*T8)/100,2)</f>
        <v>0</v>
      </c>
      <c r="V8" s="116"/>
      <c r="W8" s="117"/>
      <c r="X8" s="118"/>
      <c r="Y8" s="118"/>
      <c r="Z8" s="254" t="str">
        <f>IF((V8+W8+X8+Y8=0),"",IF((V8+W8+X8+Y8)=U8,"OK","ERR"))</f>
        <v/>
      </c>
      <c r="AA8" s="122"/>
      <c r="AB8" s="119"/>
      <c r="AC8" s="120"/>
      <c r="AD8" s="121"/>
      <c r="AE8" s="121"/>
      <c r="AF8" s="131"/>
      <c r="AG8" s="132"/>
      <c r="AH8" s="254" t="str">
        <f>IF((AI8=0),"",IF((U8+AI8)&gt;8.4,"?",""))</f>
        <v/>
      </c>
      <c r="AI8" s="133">
        <f t="shared" ref="AI8:AI37" si="0">SUM(AA8:AF8)</f>
        <v>0</v>
      </c>
      <c r="AJ8" s="133">
        <f t="shared" ref="AJ8:AJ37" si="1">U8+AI8</f>
        <v>0</v>
      </c>
      <c r="AK8" s="492"/>
    </row>
    <row r="9" spans="1:37" ht="15" x14ac:dyDescent="0.2">
      <c r="A9" s="177">
        <f t="shared" ref="A9:A37" si="2">B9</f>
        <v>43710</v>
      </c>
      <c r="B9" s="124">
        <f t="shared" ref="B9:B37" si="3">B8+1</f>
        <v>43710</v>
      </c>
      <c r="C9" s="125">
        <v>1</v>
      </c>
      <c r="D9" s="126"/>
      <c r="E9" s="127"/>
      <c r="F9" s="107"/>
      <c r="G9" s="108"/>
      <c r="H9" s="109"/>
      <c r="I9" s="108"/>
      <c r="J9" s="109"/>
      <c r="K9" s="108"/>
      <c r="L9" s="109"/>
      <c r="M9" s="110"/>
      <c r="N9" s="111"/>
      <c r="O9" s="447"/>
      <c r="P9" s="112"/>
      <c r="Q9" s="449"/>
      <c r="R9" s="113">
        <f t="shared" ref="R9:R37" si="4">((H9*60)+I9)-((F9*60)+G9)+((L9*60)+M9)-((J9*60)+K9)+((P9*60)+Q9)-((N9*60)+O9)</f>
        <v>0</v>
      </c>
      <c r="S9" s="114">
        <f t="shared" ref="S9:S37" si="5">INT(R9/60)</f>
        <v>0</v>
      </c>
      <c r="T9" s="115">
        <f t="shared" ref="T9:T37" si="6">R9-(60*S9)</f>
        <v>0</v>
      </c>
      <c r="U9" s="437">
        <f t="shared" ref="U9:U37" si="7">S9+ROUND((100/60*T9)/100,2)</f>
        <v>0</v>
      </c>
      <c r="V9" s="116"/>
      <c r="W9" s="117"/>
      <c r="X9" s="118"/>
      <c r="Y9" s="118"/>
      <c r="Z9" s="254" t="str">
        <f t="shared" ref="Z9:Z37" si="8">IF((V9+W9+X9+Y9=0),"",IF((V9+W9+X9+Y9)=U9,"OK","ERR"))</f>
        <v/>
      </c>
      <c r="AA9" s="131"/>
      <c r="AB9" s="128"/>
      <c r="AC9" s="129"/>
      <c r="AD9" s="130"/>
      <c r="AE9" s="130"/>
      <c r="AF9" s="131"/>
      <c r="AG9" s="132"/>
      <c r="AH9" s="254" t="str">
        <f t="shared" ref="AH9:AH37" si="9">IF((AI9=0),"",IF((U9+AI9)&gt;8.4,"?",""))</f>
        <v/>
      </c>
      <c r="AI9" s="133">
        <f t="shared" si="0"/>
        <v>0</v>
      </c>
      <c r="AJ9" s="133">
        <f t="shared" si="1"/>
        <v>0</v>
      </c>
      <c r="AK9" s="492"/>
    </row>
    <row r="10" spans="1:37" ht="15" x14ac:dyDescent="0.2">
      <c r="A10" s="177">
        <f t="shared" si="2"/>
        <v>43711</v>
      </c>
      <c r="B10" s="124">
        <f t="shared" si="3"/>
        <v>43711</v>
      </c>
      <c r="C10" s="125">
        <v>1</v>
      </c>
      <c r="D10" s="126"/>
      <c r="E10" s="127"/>
      <c r="F10" s="107"/>
      <c r="G10" s="108"/>
      <c r="H10" s="109"/>
      <c r="I10" s="108"/>
      <c r="J10" s="109"/>
      <c r="K10" s="108"/>
      <c r="L10" s="109"/>
      <c r="M10" s="110"/>
      <c r="N10" s="111"/>
      <c r="O10" s="447"/>
      <c r="P10" s="112"/>
      <c r="Q10" s="449"/>
      <c r="R10" s="113">
        <f t="shared" si="4"/>
        <v>0</v>
      </c>
      <c r="S10" s="114">
        <f t="shared" si="5"/>
        <v>0</v>
      </c>
      <c r="T10" s="115">
        <f t="shared" si="6"/>
        <v>0</v>
      </c>
      <c r="U10" s="437">
        <f t="shared" si="7"/>
        <v>0</v>
      </c>
      <c r="V10" s="116"/>
      <c r="W10" s="117"/>
      <c r="X10" s="118"/>
      <c r="Y10" s="118"/>
      <c r="Z10" s="254" t="str">
        <f t="shared" si="8"/>
        <v/>
      </c>
      <c r="AA10" s="131"/>
      <c r="AB10" s="128"/>
      <c r="AC10" s="129"/>
      <c r="AD10" s="130"/>
      <c r="AE10" s="130"/>
      <c r="AF10" s="131"/>
      <c r="AG10" s="132"/>
      <c r="AH10" s="254" t="str">
        <f t="shared" si="9"/>
        <v/>
      </c>
      <c r="AI10" s="133">
        <f t="shared" si="0"/>
        <v>0</v>
      </c>
      <c r="AJ10" s="133">
        <f t="shared" si="1"/>
        <v>0</v>
      </c>
      <c r="AK10" s="493"/>
    </row>
    <row r="11" spans="1:37" ht="15" x14ac:dyDescent="0.2">
      <c r="A11" s="177">
        <f t="shared" si="2"/>
        <v>43712</v>
      </c>
      <c r="B11" s="124">
        <f t="shared" si="3"/>
        <v>43712</v>
      </c>
      <c r="C11" s="125">
        <v>1</v>
      </c>
      <c r="D11" s="126"/>
      <c r="E11" s="127"/>
      <c r="F11" s="107"/>
      <c r="G11" s="108"/>
      <c r="H11" s="109"/>
      <c r="I11" s="108"/>
      <c r="J11" s="109"/>
      <c r="K11" s="108"/>
      <c r="L11" s="109"/>
      <c r="M11" s="110"/>
      <c r="N11" s="111"/>
      <c r="O11" s="447"/>
      <c r="P11" s="112"/>
      <c r="Q11" s="449"/>
      <c r="R11" s="113">
        <f t="shared" si="4"/>
        <v>0</v>
      </c>
      <c r="S11" s="114">
        <f t="shared" si="5"/>
        <v>0</v>
      </c>
      <c r="T11" s="115">
        <f t="shared" si="6"/>
        <v>0</v>
      </c>
      <c r="U11" s="437">
        <f t="shared" si="7"/>
        <v>0</v>
      </c>
      <c r="V11" s="116"/>
      <c r="W11" s="117"/>
      <c r="X11" s="118"/>
      <c r="Y11" s="118"/>
      <c r="Z11" s="254" t="str">
        <f t="shared" si="8"/>
        <v/>
      </c>
      <c r="AA11" s="131"/>
      <c r="AB11" s="128"/>
      <c r="AC11" s="129"/>
      <c r="AD11" s="130"/>
      <c r="AE11" s="130"/>
      <c r="AF11" s="131"/>
      <c r="AG11" s="132"/>
      <c r="AH11" s="254" t="str">
        <f t="shared" si="9"/>
        <v/>
      </c>
      <c r="AI11" s="133">
        <f t="shared" si="0"/>
        <v>0</v>
      </c>
      <c r="AJ11" s="133">
        <f t="shared" si="1"/>
        <v>0</v>
      </c>
      <c r="AK11" s="492"/>
    </row>
    <row r="12" spans="1:37" ht="15" x14ac:dyDescent="0.2">
      <c r="A12" s="177">
        <f t="shared" si="2"/>
        <v>43713</v>
      </c>
      <c r="B12" s="124">
        <f t="shared" si="3"/>
        <v>43713</v>
      </c>
      <c r="C12" s="125">
        <v>1</v>
      </c>
      <c r="D12" s="126"/>
      <c r="E12" s="127"/>
      <c r="F12" s="107"/>
      <c r="G12" s="108"/>
      <c r="H12" s="109"/>
      <c r="I12" s="108"/>
      <c r="J12" s="109"/>
      <c r="K12" s="108"/>
      <c r="L12" s="109"/>
      <c r="M12" s="110"/>
      <c r="N12" s="111"/>
      <c r="O12" s="447"/>
      <c r="P12" s="112"/>
      <c r="Q12" s="449"/>
      <c r="R12" s="113">
        <f t="shared" si="4"/>
        <v>0</v>
      </c>
      <c r="S12" s="114">
        <f t="shared" si="5"/>
        <v>0</v>
      </c>
      <c r="T12" s="115">
        <f t="shared" si="6"/>
        <v>0</v>
      </c>
      <c r="U12" s="437">
        <f t="shared" si="7"/>
        <v>0</v>
      </c>
      <c r="V12" s="116"/>
      <c r="W12" s="117"/>
      <c r="X12" s="118"/>
      <c r="Y12" s="118"/>
      <c r="Z12" s="254" t="str">
        <f t="shared" si="8"/>
        <v/>
      </c>
      <c r="AA12" s="131"/>
      <c r="AB12" s="128"/>
      <c r="AC12" s="129"/>
      <c r="AD12" s="130"/>
      <c r="AE12" s="130"/>
      <c r="AF12" s="131"/>
      <c r="AG12" s="132"/>
      <c r="AH12" s="254" t="str">
        <f t="shared" si="9"/>
        <v/>
      </c>
      <c r="AI12" s="133">
        <f t="shared" si="0"/>
        <v>0</v>
      </c>
      <c r="AJ12" s="133">
        <f t="shared" si="1"/>
        <v>0</v>
      </c>
      <c r="AK12" s="492"/>
    </row>
    <row r="13" spans="1:37" ht="15" x14ac:dyDescent="0.2">
      <c r="A13" s="177">
        <f t="shared" si="2"/>
        <v>43714</v>
      </c>
      <c r="B13" s="124">
        <f t="shared" si="3"/>
        <v>43714</v>
      </c>
      <c r="C13" s="125">
        <v>1</v>
      </c>
      <c r="D13" s="126"/>
      <c r="E13" s="127"/>
      <c r="F13" s="107"/>
      <c r="G13" s="108"/>
      <c r="H13" s="109"/>
      <c r="I13" s="108"/>
      <c r="J13" s="109"/>
      <c r="K13" s="108"/>
      <c r="L13" s="109"/>
      <c r="M13" s="110"/>
      <c r="N13" s="111"/>
      <c r="O13" s="447"/>
      <c r="P13" s="112"/>
      <c r="Q13" s="449"/>
      <c r="R13" s="113">
        <f t="shared" si="4"/>
        <v>0</v>
      </c>
      <c r="S13" s="114">
        <f t="shared" si="5"/>
        <v>0</v>
      </c>
      <c r="T13" s="115">
        <f t="shared" si="6"/>
        <v>0</v>
      </c>
      <c r="U13" s="437">
        <f t="shared" si="7"/>
        <v>0</v>
      </c>
      <c r="V13" s="116"/>
      <c r="W13" s="117"/>
      <c r="X13" s="118"/>
      <c r="Y13" s="118"/>
      <c r="Z13" s="254" t="str">
        <f t="shared" si="8"/>
        <v/>
      </c>
      <c r="AA13" s="131"/>
      <c r="AB13" s="128"/>
      <c r="AC13" s="129"/>
      <c r="AD13" s="130"/>
      <c r="AE13" s="130"/>
      <c r="AF13" s="131"/>
      <c r="AG13" s="132"/>
      <c r="AH13" s="254" t="str">
        <f t="shared" si="9"/>
        <v/>
      </c>
      <c r="AI13" s="133">
        <f t="shared" si="0"/>
        <v>0</v>
      </c>
      <c r="AJ13" s="133">
        <f t="shared" si="1"/>
        <v>0</v>
      </c>
      <c r="AK13" s="492"/>
    </row>
    <row r="14" spans="1:37" ht="15" x14ac:dyDescent="0.2">
      <c r="A14" s="177">
        <f t="shared" si="2"/>
        <v>43715</v>
      </c>
      <c r="B14" s="124">
        <f t="shared" si="3"/>
        <v>43715</v>
      </c>
      <c r="C14" s="125"/>
      <c r="D14" s="126"/>
      <c r="E14" s="127"/>
      <c r="F14" s="107"/>
      <c r="G14" s="108"/>
      <c r="H14" s="109"/>
      <c r="I14" s="108"/>
      <c r="J14" s="109"/>
      <c r="K14" s="108"/>
      <c r="L14" s="109"/>
      <c r="M14" s="110"/>
      <c r="N14" s="111"/>
      <c r="O14" s="447"/>
      <c r="P14" s="112"/>
      <c r="Q14" s="449"/>
      <c r="R14" s="113">
        <f t="shared" si="4"/>
        <v>0</v>
      </c>
      <c r="S14" s="114">
        <f t="shared" si="5"/>
        <v>0</v>
      </c>
      <c r="T14" s="115">
        <f t="shared" si="6"/>
        <v>0</v>
      </c>
      <c r="U14" s="437">
        <f t="shared" si="7"/>
        <v>0</v>
      </c>
      <c r="V14" s="116"/>
      <c r="W14" s="117"/>
      <c r="X14" s="118"/>
      <c r="Y14" s="118"/>
      <c r="Z14" s="254" t="str">
        <f t="shared" si="8"/>
        <v/>
      </c>
      <c r="AA14" s="131"/>
      <c r="AB14" s="128"/>
      <c r="AC14" s="129"/>
      <c r="AD14" s="130"/>
      <c r="AE14" s="130"/>
      <c r="AF14" s="131"/>
      <c r="AG14" s="132"/>
      <c r="AH14" s="254" t="str">
        <f t="shared" si="9"/>
        <v/>
      </c>
      <c r="AI14" s="133">
        <f t="shared" si="0"/>
        <v>0</v>
      </c>
      <c r="AJ14" s="133">
        <f t="shared" si="1"/>
        <v>0</v>
      </c>
      <c r="AK14" s="492"/>
    </row>
    <row r="15" spans="1:37" ht="15" x14ac:dyDescent="0.2">
      <c r="A15" s="177">
        <f t="shared" si="2"/>
        <v>43716</v>
      </c>
      <c r="B15" s="124">
        <f t="shared" si="3"/>
        <v>43716</v>
      </c>
      <c r="C15" s="125"/>
      <c r="D15" s="126"/>
      <c r="E15" s="127"/>
      <c r="F15" s="107"/>
      <c r="G15" s="108"/>
      <c r="H15" s="109"/>
      <c r="I15" s="108"/>
      <c r="J15" s="109"/>
      <c r="K15" s="108"/>
      <c r="L15" s="109"/>
      <c r="M15" s="110"/>
      <c r="N15" s="111"/>
      <c r="O15" s="447"/>
      <c r="P15" s="112"/>
      <c r="Q15" s="449"/>
      <c r="R15" s="113">
        <f t="shared" si="4"/>
        <v>0</v>
      </c>
      <c r="S15" s="114">
        <f t="shared" si="5"/>
        <v>0</v>
      </c>
      <c r="T15" s="115">
        <f t="shared" si="6"/>
        <v>0</v>
      </c>
      <c r="U15" s="437">
        <f t="shared" si="7"/>
        <v>0</v>
      </c>
      <c r="V15" s="116"/>
      <c r="W15" s="117"/>
      <c r="X15" s="118"/>
      <c r="Y15" s="118"/>
      <c r="Z15" s="254" t="str">
        <f t="shared" si="8"/>
        <v/>
      </c>
      <c r="AA15" s="131"/>
      <c r="AB15" s="128"/>
      <c r="AC15" s="129"/>
      <c r="AD15" s="130"/>
      <c r="AE15" s="130"/>
      <c r="AF15" s="131"/>
      <c r="AG15" s="132"/>
      <c r="AH15" s="254" t="str">
        <f t="shared" si="9"/>
        <v/>
      </c>
      <c r="AI15" s="133">
        <f t="shared" si="0"/>
        <v>0</v>
      </c>
      <c r="AJ15" s="133">
        <f t="shared" si="1"/>
        <v>0</v>
      </c>
      <c r="AK15" s="492"/>
    </row>
    <row r="16" spans="1:37" ht="15" x14ac:dyDescent="0.2">
      <c r="A16" s="177">
        <f t="shared" si="2"/>
        <v>43717</v>
      </c>
      <c r="B16" s="124">
        <f t="shared" si="3"/>
        <v>43717</v>
      </c>
      <c r="C16" s="125">
        <v>1</v>
      </c>
      <c r="D16" s="126"/>
      <c r="E16" s="127"/>
      <c r="F16" s="107"/>
      <c r="G16" s="108"/>
      <c r="H16" s="109"/>
      <c r="I16" s="108"/>
      <c r="J16" s="109"/>
      <c r="K16" s="108"/>
      <c r="L16" s="109"/>
      <c r="M16" s="110"/>
      <c r="N16" s="111"/>
      <c r="O16" s="447"/>
      <c r="P16" s="112"/>
      <c r="Q16" s="449"/>
      <c r="R16" s="113">
        <f t="shared" si="4"/>
        <v>0</v>
      </c>
      <c r="S16" s="114">
        <f t="shared" si="5"/>
        <v>0</v>
      </c>
      <c r="T16" s="115">
        <f t="shared" si="6"/>
        <v>0</v>
      </c>
      <c r="U16" s="437">
        <f t="shared" si="7"/>
        <v>0</v>
      </c>
      <c r="V16" s="116"/>
      <c r="W16" s="117"/>
      <c r="X16" s="118"/>
      <c r="Y16" s="118"/>
      <c r="Z16" s="254" t="str">
        <f t="shared" si="8"/>
        <v/>
      </c>
      <c r="AA16" s="131"/>
      <c r="AB16" s="128"/>
      <c r="AC16" s="129"/>
      <c r="AD16" s="130"/>
      <c r="AE16" s="130"/>
      <c r="AF16" s="131"/>
      <c r="AG16" s="132"/>
      <c r="AH16" s="254" t="str">
        <f t="shared" si="9"/>
        <v/>
      </c>
      <c r="AI16" s="133">
        <f t="shared" si="0"/>
        <v>0</v>
      </c>
      <c r="AJ16" s="133">
        <f t="shared" si="1"/>
        <v>0</v>
      </c>
      <c r="AK16" s="492"/>
    </row>
    <row r="17" spans="1:37" ht="15" x14ac:dyDescent="0.2">
      <c r="A17" s="177">
        <f t="shared" si="2"/>
        <v>43718</v>
      </c>
      <c r="B17" s="124">
        <f t="shared" si="3"/>
        <v>43718</v>
      </c>
      <c r="C17" s="125">
        <v>1</v>
      </c>
      <c r="D17" s="126"/>
      <c r="E17" s="127"/>
      <c r="F17" s="107"/>
      <c r="G17" s="108"/>
      <c r="H17" s="109"/>
      <c r="I17" s="108"/>
      <c r="J17" s="109"/>
      <c r="K17" s="108"/>
      <c r="L17" s="109"/>
      <c r="M17" s="110"/>
      <c r="N17" s="111"/>
      <c r="O17" s="447"/>
      <c r="P17" s="112"/>
      <c r="Q17" s="449"/>
      <c r="R17" s="113">
        <f t="shared" si="4"/>
        <v>0</v>
      </c>
      <c r="S17" s="114">
        <f t="shared" si="5"/>
        <v>0</v>
      </c>
      <c r="T17" s="115">
        <f t="shared" si="6"/>
        <v>0</v>
      </c>
      <c r="U17" s="437">
        <f t="shared" si="7"/>
        <v>0</v>
      </c>
      <c r="V17" s="116"/>
      <c r="W17" s="117"/>
      <c r="X17" s="118"/>
      <c r="Y17" s="118"/>
      <c r="Z17" s="254" t="str">
        <f t="shared" si="8"/>
        <v/>
      </c>
      <c r="AA17" s="131"/>
      <c r="AB17" s="128"/>
      <c r="AC17" s="129"/>
      <c r="AD17" s="130"/>
      <c r="AE17" s="130"/>
      <c r="AF17" s="131"/>
      <c r="AG17" s="132"/>
      <c r="AH17" s="254" t="str">
        <f t="shared" si="9"/>
        <v/>
      </c>
      <c r="AI17" s="133">
        <f t="shared" si="0"/>
        <v>0</v>
      </c>
      <c r="AJ17" s="133">
        <f t="shared" si="1"/>
        <v>0</v>
      </c>
      <c r="AK17" s="492"/>
    </row>
    <row r="18" spans="1:37" ht="15" x14ac:dyDescent="0.2">
      <c r="A18" s="177">
        <f t="shared" si="2"/>
        <v>43719</v>
      </c>
      <c r="B18" s="124">
        <f t="shared" si="3"/>
        <v>43719</v>
      </c>
      <c r="C18" s="125">
        <v>1</v>
      </c>
      <c r="D18" s="126"/>
      <c r="E18" s="127"/>
      <c r="F18" s="107"/>
      <c r="G18" s="108"/>
      <c r="H18" s="109"/>
      <c r="I18" s="108"/>
      <c r="J18" s="109"/>
      <c r="K18" s="108"/>
      <c r="L18" s="109"/>
      <c r="M18" s="110"/>
      <c r="N18" s="111"/>
      <c r="O18" s="447"/>
      <c r="P18" s="112"/>
      <c r="Q18" s="449"/>
      <c r="R18" s="113">
        <f t="shared" si="4"/>
        <v>0</v>
      </c>
      <c r="S18" s="114">
        <f t="shared" si="5"/>
        <v>0</v>
      </c>
      <c r="T18" s="115">
        <f t="shared" si="6"/>
        <v>0</v>
      </c>
      <c r="U18" s="437">
        <f t="shared" si="7"/>
        <v>0</v>
      </c>
      <c r="V18" s="116"/>
      <c r="W18" s="117"/>
      <c r="X18" s="118"/>
      <c r="Y18" s="118"/>
      <c r="Z18" s="254" t="str">
        <f t="shared" si="8"/>
        <v/>
      </c>
      <c r="AA18" s="131"/>
      <c r="AB18" s="128"/>
      <c r="AC18" s="129"/>
      <c r="AD18" s="130"/>
      <c r="AE18" s="130"/>
      <c r="AF18" s="131"/>
      <c r="AG18" s="132"/>
      <c r="AH18" s="254" t="str">
        <f t="shared" si="9"/>
        <v/>
      </c>
      <c r="AI18" s="133">
        <f t="shared" si="0"/>
        <v>0</v>
      </c>
      <c r="AJ18" s="133">
        <f t="shared" si="1"/>
        <v>0</v>
      </c>
      <c r="AK18" s="492"/>
    </row>
    <row r="19" spans="1:37" ht="15" x14ac:dyDescent="0.2">
      <c r="A19" s="177">
        <f t="shared" si="2"/>
        <v>43720</v>
      </c>
      <c r="B19" s="124">
        <f t="shared" si="3"/>
        <v>43720</v>
      </c>
      <c r="C19" s="125">
        <v>1</v>
      </c>
      <c r="D19" s="126"/>
      <c r="E19" s="127"/>
      <c r="F19" s="107"/>
      <c r="G19" s="108"/>
      <c r="H19" s="109"/>
      <c r="I19" s="108"/>
      <c r="J19" s="109"/>
      <c r="K19" s="108"/>
      <c r="L19" s="109"/>
      <c r="M19" s="110"/>
      <c r="N19" s="111"/>
      <c r="O19" s="447"/>
      <c r="P19" s="112"/>
      <c r="Q19" s="449"/>
      <c r="R19" s="113">
        <f t="shared" si="4"/>
        <v>0</v>
      </c>
      <c r="S19" s="114">
        <f t="shared" si="5"/>
        <v>0</v>
      </c>
      <c r="T19" s="115">
        <f t="shared" si="6"/>
        <v>0</v>
      </c>
      <c r="U19" s="437">
        <f t="shared" si="7"/>
        <v>0</v>
      </c>
      <c r="V19" s="116"/>
      <c r="W19" s="117"/>
      <c r="X19" s="118"/>
      <c r="Y19" s="118"/>
      <c r="Z19" s="254" t="str">
        <f t="shared" si="8"/>
        <v/>
      </c>
      <c r="AA19" s="131"/>
      <c r="AB19" s="128"/>
      <c r="AC19" s="129"/>
      <c r="AD19" s="130"/>
      <c r="AE19" s="130"/>
      <c r="AF19" s="131"/>
      <c r="AG19" s="132"/>
      <c r="AH19" s="254" t="str">
        <f t="shared" si="9"/>
        <v/>
      </c>
      <c r="AI19" s="133">
        <f t="shared" si="0"/>
        <v>0</v>
      </c>
      <c r="AJ19" s="133">
        <f t="shared" si="1"/>
        <v>0</v>
      </c>
      <c r="AK19" s="492"/>
    </row>
    <row r="20" spans="1:37" ht="15" x14ac:dyDescent="0.2">
      <c r="A20" s="177">
        <f t="shared" si="2"/>
        <v>43721</v>
      </c>
      <c r="B20" s="124">
        <f t="shared" si="3"/>
        <v>43721</v>
      </c>
      <c r="C20" s="125">
        <v>1</v>
      </c>
      <c r="D20" s="126"/>
      <c r="E20" s="127"/>
      <c r="F20" s="107"/>
      <c r="G20" s="108"/>
      <c r="H20" s="109"/>
      <c r="I20" s="108"/>
      <c r="J20" s="109"/>
      <c r="K20" s="108"/>
      <c r="L20" s="109"/>
      <c r="M20" s="110"/>
      <c r="N20" s="111"/>
      <c r="O20" s="447"/>
      <c r="P20" s="112"/>
      <c r="Q20" s="449"/>
      <c r="R20" s="113">
        <f t="shared" si="4"/>
        <v>0</v>
      </c>
      <c r="S20" s="114">
        <f t="shared" si="5"/>
        <v>0</v>
      </c>
      <c r="T20" s="115">
        <f t="shared" si="6"/>
        <v>0</v>
      </c>
      <c r="U20" s="437">
        <f t="shared" si="7"/>
        <v>0</v>
      </c>
      <c r="V20" s="116"/>
      <c r="W20" s="117"/>
      <c r="X20" s="118"/>
      <c r="Y20" s="118"/>
      <c r="Z20" s="254" t="str">
        <f t="shared" si="8"/>
        <v/>
      </c>
      <c r="AA20" s="131"/>
      <c r="AB20" s="128"/>
      <c r="AC20" s="129"/>
      <c r="AD20" s="130"/>
      <c r="AE20" s="130"/>
      <c r="AF20" s="131"/>
      <c r="AG20" s="132"/>
      <c r="AH20" s="254" t="str">
        <f t="shared" si="9"/>
        <v/>
      </c>
      <c r="AI20" s="133">
        <f t="shared" si="0"/>
        <v>0</v>
      </c>
      <c r="AJ20" s="133">
        <f t="shared" si="1"/>
        <v>0</v>
      </c>
      <c r="AK20" s="492"/>
    </row>
    <row r="21" spans="1:37" ht="15" x14ac:dyDescent="0.2">
      <c r="A21" s="177">
        <f t="shared" si="2"/>
        <v>43722</v>
      </c>
      <c r="B21" s="124">
        <f t="shared" si="3"/>
        <v>43722</v>
      </c>
      <c r="C21" s="125"/>
      <c r="D21" s="126"/>
      <c r="E21" s="127"/>
      <c r="F21" s="107"/>
      <c r="G21" s="108"/>
      <c r="H21" s="109"/>
      <c r="I21" s="108"/>
      <c r="J21" s="109"/>
      <c r="K21" s="108"/>
      <c r="L21" s="109"/>
      <c r="M21" s="110"/>
      <c r="N21" s="111"/>
      <c r="O21" s="447"/>
      <c r="P21" s="112"/>
      <c r="Q21" s="449"/>
      <c r="R21" s="113">
        <f t="shared" si="4"/>
        <v>0</v>
      </c>
      <c r="S21" s="114">
        <f t="shared" si="5"/>
        <v>0</v>
      </c>
      <c r="T21" s="115">
        <f t="shared" si="6"/>
        <v>0</v>
      </c>
      <c r="U21" s="437">
        <f t="shared" si="7"/>
        <v>0</v>
      </c>
      <c r="V21" s="116"/>
      <c r="W21" s="117"/>
      <c r="X21" s="118"/>
      <c r="Y21" s="118"/>
      <c r="Z21" s="254" t="str">
        <f t="shared" si="8"/>
        <v/>
      </c>
      <c r="AA21" s="131"/>
      <c r="AB21" s="128"/>
      <c r="AC21" s="129"/>
      <c r="AD21" s="130"/>
      <c r="AE21" s="130"/>
      <c r="AF21" s="131"/>
      <c r="AG21" s="132"/>
      <c r="AH21" s="254" t="str">
        <f t="shared" si="9"/>
        <v/>
      </c>
      <c r="AI21" s="133">
        <f t="shared" si="0"/>
        <v>0</v>
      </c>
      <c r="AJ21" s="133">
        <f t="shared" si="1"/>
        <v>0</v>
      </c>
      <c r="AK21" s="492"/>
    </row>
    <row r="22" spans="1:37" ht="15" x14ac:dyDescent="0.2">
      <c r="A22" s="177">
        <f t="shared" si="2"/>
        <v>43723</v>
      </c>
      <c r="B22" s="124">
        <f t="shared" si="3"/>
        <v>43723</v>
      </c>
      <c r="C22" s="125"/>
      <c r="D22" s="126"/>
      <c r="E22" s="127"/>
      <c r="F22" s="107"/>
      <c r="G22" s="108"/>
      <c r="H22" s="109"/>
      <c r="I22" s="108"/>
      <c r="J22" s="109"/>
      <c r="K22" s="108"/>
      <c r="L22" s="109"/>
      <c r="M22" s="110"/>
      <c r="N22" s="111"/>
      <c r="O22" s="447"/>
      <c r="P22" s="112"/>
      <c r="Q22" s="449"/>
      <c r="R22" s="113">
        <f t="shared" si="4"/>
        <v>0</v>
      </c>
      <c r="S22" s="114">
        <f t="shared" si="5"/>
        <v>0</v>
      </c>
      <c r="T22" s="115">
        <f t="shared" si="6"/>
        <v>0</v>
      </c>
      <c r="U22" s="437">
        <f t="shared" si="7"/>
        <v>0</v>
      </c>
      <c r="V22" s="116"/>
      <c r="W22" s="117"/>
      <c r="X22" s="118"/>
      <c r="Y22" s="118"/>
      <c r="Z22" s="254" t="str">
        <f t="shared" si="8"/>
        <v/>
      </c>
      <c r="AA22" s="131"/>
      <c r="AB22" s="128"/>
      <c r="AC22" s="129"/>
      <c r="AD22" s="130"/>
      <c r="AE22" s="130"/>
      <c r="AF22" s="131"/>
      <c r="AG22" s="132"/>
      <c r="AH22" s="254" t="str">
        <f t="shared" si="9"/>
        <v/>
      </c>
      <c r="AI22" s="133">
        <f t="shared" si="0"/>
        <v>0</v>
      </c>
      <c r="AJ22" s="133">
        <f t="shared" si="1"/>
        <v>0</v>
      </c>
      <c r="AK22" s="492"/>
    </row>
    <row r="23" spans="1:37" ht="15" x14ac:dyDescent="0.2">
      <c r="A23" s="177">
        <f t="shared" si="2"/>
        <v>43724</v>
      </c>
      <c r="B23" s="124">
        <f t="shared" si="3"/>
        <v>43724</v>
      </c>
      <c r="C23" s="125">
        <v>1</v>
      </c>
      <c r="D23" s="126"/>
      <c r="E23" s="127"/>
      <c r="F23" s="107"/>
      <c r="G23" s="108"/>
      <c r="H23" s="109"/>
      <c r="I23" s="108"/>
      <c r="J23" s="109"/>
      <c r="K23" s="108"/>
      <c r="L23" s="109"/>
      <c r="M23" s="110"/>
      <c r="N23" s="111"/>
      <c r="O23" s="447"/>
      <c r="P23" s="112"/>
      <c r="Q23" s="449"/>
      <c r="R23" s="113">
        <f t="shared" si="4"/>
        <v>0</v>
      </c>
      <c r="S23" s="114">
        <f t="shared" si="5"/>
        <v>0</v>
      </c>
      <c r="T23" s="115">
        <f t="shared" si="6"/>
        <v>0</v>
      </c>
      <c r="U23" s="437">
        <f t="shared" si="7"/>
        <v>0</v>
      </c>
      <c r="V23" s="116"/>
      <c r="W23" s="117"/>
      <c r="X23" s="118"/>
      <c r="Y23" s="118"/>
      <c r="Z23" s="254" t="str">
        <f t="shared" si="8"/>
        <v/>
      </c>
      <c r="AA23" s="131"/>
      <c r="AB23" s="128"/>
      <c r="AC23" s="129"/>
      <c r="AD23" s="130"/>
      <c r="AE23" s="130"/>
      <c r="AF23" s="131"/>
      <c r="AG23" s="132"/>
      <c r="AH23" s="254" t="str">
        <f t="shared" si="9"/>
        <v/>
      </c>
      <c r="AI23" s="133">
        <f t="shared" si="0"/>
        <v>0</v>
      </c>
      <c r="AJ23" s="133">
        <f t="shared" si="1"/>
        <v>0</v>
      </c>
      <c r="AK23" s="492"/>
    </row>
    <row r="24" spans="1:37" ht="15" x14ac:dyDescent="0.2">
      <c r="A24" s="177">
        <f t="shared" si="2"/>
        <v>43725</v>
      </c>
      <c r="B24" s="124">
        <f t="shared" si="3"/>
        <v>43725</v>
      </c>
      <c r="C24" s="125">
        <v>1</v>
      </c>
      <c r="D24" s="126"/>
      <c r="E24" s="127"/>
      <c r="F24" s="107"/>
      <c r="G24" s="108"/>
      <c r="H24" s="109"/>
      <c r="I24" s="108"/>
      <c r="J24" s="109"/>
      <c r="K24" s="108"/>
      <c r="L24" s="109"/>
      <c r="M24" s="110"/>
      <c r="N24" s="111"/>
      <c r="O24" s="447"/>
      <c r="P24" s="112"/>
      <c r="Q24" s="449"/>
      <c r="R24" s="113">
        <f t="shared" si="4"/>
        <v>0</v>
      </c>
      <c r="S24" s="114">
        <f t="shared" si="5"/>
        <v>0</v>
      </c>
      <c r="T24" s="115">
        <f t="shared" si="6"/>
        <v>0</v>
      </c>
      <c r="U24" s="437">
        <f t="shared" si="7"/>
        <v>0</v>
      </c>
      <c r="V24" s="116"/>
      <c r="W24" s="117"/>
      <c r="X24" s="118"/>
      <c r="Y24" s="118"/>
      <c r="Z24" s="254" t="str">
        <f t="shared" si="8"/>
        <v/>
      </c>
      <c r="AA24" s="131"/>
      <c r="AB24" s="128"/>
      <c r="AC24" s="129"/>
      <c r="AD24" s="130"/>
      <c r="AE24" s="130"/>
      <c r="AF24" s="131"/>
      <c r="AG24" s="132"/>
      <c r="AH24" s="254" t="str">
        <f t="shared" si="9"/>
        <v/>
      </c>
      <c r="AI24" s="133">
        <f t="shared" si="0"/>
        <v>0</v>
      </c>
      <c r="AJ24" s="133">
        <f t="shared" si="1"/>
        <v>0</v>
      </c>
      <c r="AK24" s="492"/>
    </row>
    <row r="25" spans="1:37" ht="15" x14ac:dyDescent="0.2">
      <c r="A25" s="177">
        <f t="shared" si="2"/>
        <v>43726</v>
      </c>
      <c r="B25" s="124">
        <f t="shared" si="3"/>
        <v>43726</v>
      </c>
      <c r="C25" s="125">
        <v>1</v>
      </c>
      <c r="D25" s="126"/>
      <c r="E25" s="127"/>
      <c r="F25" s="107"/>
      <c r="G25" s="108"/>
      <c r="H25" s="109"/>
      <c r="I25" s="108"/>
      <c r="J25" s="109"/>
      <c r="K25" s="108"/>
      <c r="L25" s="109"/>
      <c r="M25" s="110"/>
      <c r="N25" s="111"/>
      <c r="O25" s="447"/>
      <c r="P25" s="112"/>
      <c r="Q25" s="449"/>
      <c r="R25" s="113">
        <f t="shared" si="4"/>
        <v>0</v>
      </c>
      <c r="S25" s="114">
        <f t="shared" si="5"/>
        <v>0</v>
      </c>
      <c r="T25" s="115">
        <f t="shared" si="6"/>
        <v>0</v>
      </c>
      <c r="U25" s="437">
        <f t="shared" si="7"/>
        <v>0</v>
      </c>
      <c r="V25" s="116"/>
      <c r="W25" s="117"/>
      <c r="X25" s="118"/>
      <c r="Y25" s="118"/>
      <c r="Z25" s="254" t="str">
        <f t="shared" si="8"/>
        <v/>
      </c>
      <c r="AA25" s="131"/>
      <c r="AB25" s="128"/>
      <c r="AC25" s="129"/>
      <c r="AD25" s="130"/>
      <c r="AE25" s="130"/>
      <c r="AF25" s="131"/>
      <c r="AG25" s="132"/>
      <c r="AH25" s="254" t="str">
        <f t="shared" si="9"/>
        <v/>
      </c>
      <c r="AI25" s="133">
        <f t="shared" si="0"/>
        <v>0</v>
      </c>
      <c r="AJ25" s="133">
        <f t="shared" si="1"/>
        <v>0</v>
      </c>
      <c r="AK25" s="492"/>
    </row>
    <row r="26" spans="1:37" ht="15" x14ac:dyDescent="0.2">
      <c r="A26" s="177">
        <f t="shared" si="2"/>
        <v>43727</v>
      </c>
      <c r="B26" s="124">
        <f t="shared" si="3"/>
        <v>43727</v>
      </c>
      <c r="C26" s="125">
        <v>1</v>
      </c>
      <c r="D26" s="126"/>
      <c r="E26" s="127"/>
      <c r="F26" s="107"/>
      <c r="G26" s="108"/>
      <c r="H26" s="109"/>
      <c r="I26" s="108"/>
      <c r="J26" s="109"/>
      <c r="K26" s="108"/>
      <c r="L26" s="109"/>
      <c r="M26" s="110"/>
      <c r="N26" s="111"/>
      <c r="O26" s="447"/>
      <c r="P26" s="112"/>
      <c r="Q26" s="449"/>
      <c r="R26" s="113">
        <f t="shared" si="4"/>
        <v>0</v>
      </c>
      <c r="S26" s="114">
        <f t="shared" si="5"/>
        <v>0</v>
      </c>
      <c r="T26" s="115">
        <f t="shared" si="6"/>
        <v>0</v>
      </c>
      <c r="U26" s="437">
        <f t="shared" si="7"/>
        <v>0</v>
      </c>
      <c r="V26" s="116"/>
      <c r="W26" s="117"/>
      <c r="X26" s="118"/>
      <c r="Y26" s="118"/>
      <c r="Z26" s="254" t="str">
        <f t="shared" si="8"/>
        <v/>
      </c>
      <c r="AA26" s="131"/>
      <c r="AB26" s="128"/>
      <c r="AC26" s="129"/>
      <c r="AD26" s="130"/>
      <c r="AE26" s="130"/>
      <c r="AF26" s="131"/>
      <c r="AG26" s="132"/>
      <c r="AH26" s="254" t="str">
        <f t="shared" si="9"/>
        <v/>
      </c>
      <c r="AI26" s="133">
        <f t="shared" si="0"/>
        <v>0</v>
      </c>
      <c r="AJ26" s="133">
        <f t="shared" si="1"/>
        <v>0</v>
      </c>
      <c r="AK26" s="492"/>
    </row>
    <row r="27" spans="1:37" ht="15" x14ac:dyDescent="0.2">
      <c r="A27" s="177">
        <f t="shared" si="2"/>
        <v>43728</v>
      </c>
      <c r="B27" s="124">
        <f t="shared" si="3"/>
        <v>43728</v>
      </c>
      <c r="C27" s="125">
        <v>1</v>
      </c>
      <c r="D27" s="126"/>
      <c r="E27" s="127"/>
      <c r="F27" s="107"/>
      <c r="G27" s="108"/>
      <c r="H27" s="109"/>
      <c r="I27" s="108"/>
      <c r="J27" s="109"/>
      <c r="K27" s="108"/>
      <c r="L27" s="109"/>
      <c r="M27" s="110"/>
      <c r="N27" s="111"/>
      <c r="O27" s="447"/>
      <c r="P27" s="112"/>
      <c r="Q27" s="449"/>
      <c r="R27" s="113">
        <f t="shared" si="4"/>
        <v>0</v>
      </c>
      <c r="S27" s="114">
        <f t="shared" si="5"/>
        <v>0</v>
      </c>
      <c r="T27" s="115">
        <f t="shared" si="6"/>
        <v>0</v>
      </c>
      <c r="U27" s="437">
        <f t="shared" si="7"/>
        <v>0</v>
      </c>
      <c r="V27" s="116"/>
      <c r="W27" s="117"/>
      <c r="X27" s="118"/>
      <c r="Y27" s="118"/>
      <c r="Z27" s="254" t="str">
        <f t="shared" si="8"/>
        <v/>
      </c>
      <c r="AA27" s="131"/>
      <c r="AB27" s="128"/>
      <c r="AC27" s="129"/>
      <c r="AD27" s="130"/>
      <c r="AE27" s="130"/>
      <c r="AF27" s="131"/>
      <c r="AG27" s="132"/>
      <c r="AH27" s="254" t="str">
        <f t="shared" si="9"/>
        <v/>
      </c>
      <c r="AI27" s="133">
        <f t="shared" si="0"/>
        <v>0</v>
      </c>
      <c r="AJ27" s="133">
        <f t="shared" si="1"/>
        <v>0</v>
      </c>
      <c r="AK27" s="492"/>
    </row>
    <row r="28" spans="1:37" ht="15" x14ac:dyDescent="0.2">
      <c r="A28" s="177">
        <f t="shared" si="2"/>
        <v>43729</v>
      </c>
      <c r="B28" s="124">
        <f t="shared" si="3"/>
        <v>43729</v>
      </c>
      <c r="C28" s="125"/>
      <c r="D28" s="126"/>
      <c r="E28" s="127"/>
      <c r="F28" s="107"/>
      <c r="G28" s="108"/>
      <c r="H28" s="109"/>
      <c r="I28" s="108"/>
      <c r="J28" s="109"/>
      <c r="K28" s="108"/>
      <c r="L28" s="109"/>
      <c r="M28" s="110"/>
      <c r="N28" s="111"/>
      <c r="O28" s="447"/>
      <c r="P28" s="112"/>
      <c r="Q28" s="449"/>
      <c r="R28" s="113">
        <f t="shared" si="4"/>
        <v>0</v>
      </c>
      <c r="S28" s="114">
        <f t="shared" si="5"/>
        <v>0</v>
      </c>
      <c r="T28" s="115">
        <f t="shared" si="6"/>
        <v>0</v>
      </c>
      <c r="U28" s="437">
        <f t="shared" si="7"/>
        <v>0</v>
      </c>
      <c r="V28" s="116"/>
      <c r="W28" s="117"/>
      <c r="X28" s="118"/>
      <c r="Y28" s="118"/>
      <c r="Z28" s="254" t="str">
        <f t="shared" si="8"/>
        <v/>
      </c>
      <c r="AA28" s="131"/>
      <c r="AB28" s="128"/>
      <c r="AC28" s="129"/>
      <c r="AD28" s="130"/>
      <c r="AE28" s="130"/>
      <c r="AF28" s="131"/>
      <c r="AG28" s="132"/>
      <c r="AH28" s="254" t="str">
        <f t="shared" si="9"/>
        <v/>
      </c>
      <c r="AI28" s="133">
        <f t="shared" si="0"/>
        <v>0</v>
      </c>
      <c r="AJ28" s="133">
        <f t="shared" si="1"/>
        <v>0</v>
      </c>
      <c r="AK28" s="492"/>
    </row>
    <row r="29" spans="1:37" ht="15" x14ac:dyDescent="0.2">
      <c r="A29" s="177">
        <f t="shared" si="2"/>
        <v>43730</v>
      </c>
      <c r="B29" s="124">
        <f t="shared" si="3"/>
        <v>43730</v>
      </c>
      <c r="C29" s="125"/>
      <c r="D29" s="126"/>
      <c r="E29" s="127"/>
      <c r="F29" s="107"/>
      <c r="G29" s="108"/>
      <c r="H29" s="109"/>
      <c r="I29" s="108"/>
      <c r="J29" s="109"/>
      <c r="K29" s="108"/>
      <c r="L29" s="109"/>
      <c r="M29" s="110"/>
      <c r="N29" s="111"/>
      <c r="O29" s="447"/>
      <c r="P29" s="112"/>
      <c r="Q29" s="449"/>
      <c r="R29" s="113">
        <f t="shared" si="4"/>
        <v>0</v>
      </c>
      <c r="S29" s="114">
        <f t="shared" si="5"/>
        <v>0</v>
      </c>
      <c r="T29" s="115">
        <f t="shared" si="6"/>
        <v>0</v>
      </c>
      <c r="U29" s="437">
        <f t="shared" si="7"/>
        <v>0</v>
      </c>
      <c r="V29" s="116"/>
      <c r="W29" s="117"/>
      <c r="X29" s="118"/>
      <c r="Y29" s="118"/>
      <c r="Z29" s="254" t="str">
        <f t="shared" si="8"/>
        <v/>
      </c>
      <c r="AA29" s="131"/>
      <c r="AB29" s="128"/>
      <c r="AC29" s="129"/>
      <c r="AD29" s="130"/>
      <c r="AE29" s="130"/>
      <c r="AF29" s="131"/>
      <c r="AG29" s="132"/>
      <c r="AH29" s="254" t="str">
        <f t="shared" si="9"/>
        <v/>
      </c>
      <c r="AI29" s="133">
        <f t="shared" si="0"/>
        <v>0</v>
      </c>
      <c r="AJ29" s="133">
        <f t="shared" si="1"/>
        <v>0</v>
      </c>
      <c r="AK29" s="492"/>
    </row>
    <row r="30" spans="1:37" ht="15" x14ac:dyDescent="0.2">
      <c r="A30" s="177">
        <f t="shared" si="2"/>
        <v>43731</v>
      </c>
      <c r="B30" s="124">
        <f t="shared" si="3"/>
        <v>43731</v>
      </c>
      <c r="C30" s="125">
        <v>1</v>
      </c>
      <c r="D30" s="126"/>
      <c r="E30" s="127"/>
      <c r="F30" s="107"/>
      <c r="G30" s="108"/>
      <c r="H30" s="109"/>
      <c r="I30" s="108"/>
      <c r="J30" s="109"/>
      <c r="K30" s="108"/>
      <c r="L30" s="109"/>
      <c r="M30" s="110"/>
      <c r="N30" s="111"/>
      <c r="O30" s="447"/>
      <c r="P30" s="112"/>
      <c r="Q30" s="449"/>
      <c r="R30" s="113">
        <f t="shared" si="4"/>
        <v>0</v>
      </c>
      <c r="S30" s="114">
        <f t="shared" si="5"/>
        <v>0</v>
      </c>
      <c r="T30" s="115">
        <f t="shared" si="6"/>
        <v>0</v>
      </c>
      <c r="U30" s="437">
        <f t="shared" si="7"/>
        <v>0</v>
      </c>
      <c r="V30" s="116"/>
      <c r="W30" s="117"/>
      <c r="X30" s="118"/>
      <c r="Y30" s="118"/>
      <c r="Z30" s="254" t="str">
        <f t="shared" si="8"/>
        <v/>
      </c>
      <c r="AA30" s="131"/>
      <c r="AB30" s="128"/>
      <c r="AC30" s="129"/>
      <c r="AD30" s="130"/>
      <c r="AE30" s="130"/>
      <c r="AF30" s="131"/>
      <c r="AG30" s="132"/>
      <c r="AH30" s="254" t="str">
        <f t="shared" si="9"/>
        <v/>
      </c>
      <c r="AI30" s="133">
        <f t="shared" si="0"/>
        <v>0</v>
      </c>
      <c r="AJ30" s="133">
        <f t="shared" si="1"/>
        <v>0</v>
      </c>
      <c r="AK30" s="492"/>
    </row>
    <row r="31" spans="1:37" ht="15" x14ac:dyDescent="0.2">
      <c r="A31" s="177">
        <f t="shared" si="2"/>
        <v>43732</v>
      </c>
      <c r="B31" s="124">
        <f t="shared" si="3"/>
        <v>43732</v>
      </c>
      <c r="C31" s="125">
        <v>1</v>
      </c>
      <c r="D31" s="126"/>
      <c r="E31" s="127"/>
      <c r="F31" s="107"/>
      <c r="G31" s="108"/>
      <c r="H31" s="109"/>
      <c r="I31" s="108"/>
      <c r="J31" s="109"/>
      <c r="K31" s="108"/>
      <c r="L31" s="109"/>
      <c r="M31" s="110"/>
      <c r="N31" s="111"/>
      <c r="O31" s="447"/>
      <c r="P31" s="112"/>
      <c r="Q31" s="449"/>
      <c r="R31" s="113">
        <f t="shared" si="4"/>
        <v>0</v>
      </c>
      <c r="S31" s="114">
        <f t="shared" si="5"/>
        <v>0</v>
      </c>
      <c r="T31" s="115">
        <f t="shared" si="6"/>
        <v>0</v>
      </c>
      <c r="U31" s="437">
        <f t="shared" si="7"/>
        <v>0</v>
      </c>
      <c r="V31" s="116"/>
      <c r="W31" s="117"/>
      <c r="X31" s="118"/>
      <c r="Y31" s="118"/>
      <c r="Z31" s="254" t="str">
        <f t="shared" si="8"/>
        <v/>
      </c>
      <c r="AA31" s="131"/>
      <c r="AB31" s="128"/>
      <c r="AC31" s="129"/>
      <c r="AD31" s="130"/>
      <c r="AE31" s="130"/>
      <c r="AF31" s="131"/>
      <c r="AG31" s="132"/>
      <c r="AH31" s="254" t="str">
        <f t="shared" si="9"/>
        <v/>
      </c>
      <c r="AI31" s="133">
        <f t="shared" si="0"/>
        <v>0</v>
      </c>
      <c r="AJ31" s="133">
        <f t="shared" si="1"/>
        <v>0</v>
      </c>
      <c r="AK31" s="492"/>
    </row>
    <row r="32" spans="1:37" ht="15" x14ac:dyDescent="0.2">
      <c r="A32" s="177">
        <f t="shared" si="2"/>
        <v>43733</v>
      </c>
      <c r="B32" s="124">
        <f t="shared" si="3"/>
        <v>43733</v>
      </c>
      <c r="C32" s="125">
        <v>1</v>
      </c>
      <c r="D32" s="126"/>
      <c r="E32" s="127"/>
      <c r="F32" s="107"/>
      <c r="G32" s="108"/>
      <c r="H32" s="109"/>
      <c r="I32" s="108"/>
      <c r="J32" s="109"/>
      <c r="K32" s="108"/>
      <c r="L32" s="109"/>
      <c r="M32" s="110"/>
      <c r="N32" s="111"/>
      <c r="O32" s="447"/>
      <c r="P32" s="112"/>
      <c r="Q32" s="449"/>
      <c r="R32" s="113">
        <f t="shared" si="4"/>
        <v>0</v>
      </c>
      <c r="S32" s="114">
        <f t="shared" si="5"/>
        <v>0</v>
      </c>
      <c r="T32" s="115">
        <f t="shared" si="6"/>
        <v>0</v>
      </c>
      <c r="U32" s="437">
        <f t="shared" si="7"/>
        <v>0</v>
      </c>
      <c r="V32" s="116"/>
      <c r="W32" s="117"/>
      <c r="X32" s="118"/>
      <c r="Y32" s="118"/>
      <c r="Z32" s="254" t="str">
        <f t="shared" si="8"/>
        <v/>
      </c>
      <c r="AA32" s="131"/>
      <c r="AB32" s="128"/>
      <c r="AC32" s="129"/>
      <c r="AD32" s="130"/>
      <c r="AE32" s="130"/>
      <c r="AF32" s="131"/>
      <c r="AG32" s="132"/>
      <c r="AH32" s="254" t="str">
        <f t="shared" si="9"/>
        <v/>
      </c>
      <c r="AI32" s="133">
        <f t="shared" si="0"/>
        <v>0</v>
      </c>
      <c r="AJ32" s="133">
        <f t="shared" si="1"/>
        <v>0</v>
      </c>
      <c r="AK32" s="492"/>
    </row>
    <row r="33" spans="1:37" ht="15" x14ac:dyDescent="0.2">
      <c r="A33" s="177">
        <f t="shared" si="2"/>
        <v>43734</v>
      </c>
      <c r="B33" s="124">
        <f t="shared" si="3"/>
        <v>43734</v>
      </c>
      <c r="C33" s="125">
        <v>1</v>
      </c>
      <c r="D33" s="126"/>
      <c r="E33" s="127"/>
      <c r="F33" s="107"/>
      <c r="G33" s="108"/>
      <c r="H33" s="109"/>
      <c r="I33" s="108"/>
      <c r="J33" s="109"/>
      <c r="K33" s="108"/>
      <c r="L33" s="109"/>
      <c r="M33" s="110"/>
      <c r="N33" s="111"/>
      <c r="O33" s="447"/>
      <c r="P33" s="112"/>
      <c r="Q33" s="449"/>
      <c r="R33" s="113">
        <f t="shared" si="4"/>
        <v>0</v>
      </c>
      <c r="S33" s="114">
        <f t="shared" si="5"/>
        <v>0</v>
      </c>
      <c r="T33" s="115">
        <f t="shared" si="6"/>
        <v>0</v>
      </c>
      <c r="U33" s="437">
        <f t="shared" si="7"/>
        <v>0</v>
      </c>
      <c r="V33" s="116"/>
      <c r="W33" s="117"/>
      <c r="X33" s="118"/>
      <c r="Y33" s="118"/>
      <c r="Z33" s="254" t="str">
        <f t="shared" si="8"/>
        <v/>
      </c>
      <c r="AA33" s="131"/>
      <c r="AB33" s="128"/>
      <c r="AC33" s="129"/>
      <c r="AD33" s="130"/>
      <c r="AE33" s="130"/>
      <c r="AF33" s="131"/>
      <c r="AG33" s="132"/>
      <c r="AH33" s="254" t="str">
        <f t="shared" si="9"/>
        <v/>
      </c>
      <c r="AI33" s="133">
        <f t="shared" si="0"/>
        <v>0</v>
      </c>
      <c r="AJ33" s="133">
        <f t="shared" si="1"/>
        <v>0</v>
      </c>
      <c r="AK33" s="492"/>
    </row>
    <row r="34" spans="1:37" ht="15" x14ac:dyDescent="0.2">
      <c r="A34" s="177">
        <f t="shared" si="2"/>
        <v>43735</v>
      </c>
      <c r="B34" s="124">
        <f t="shared" si="3"/>
        <v>43735</v>
      </c>
      <c r="C34" s="125">
        <v>1</v>
      </c>
      <c r="D34" s="126"/>
      <c r="E34" s="127"/>
      <c r="F34" s="107"/>
      <c r="G34" s="108"/>
      <c r="H34" s="109"/>
      <c r="I34" s="108"/>
      <c r="J34" s="109"/>
      <c r="K34" s="108"/>
      <c r="L34" s="109"/>
      <c r="M34" s="110"/>
      <c r="N34" s="111"/>
      <c r="O34" s="447"/>
      <c r="P34" s="112"/>
      <c r="Q34" s="449"/>
      <c r="R34" s="113">
        <f t="shared" si="4"/>
        <v>0</v>
      </c>
      <c r="S34" s="114">
        <f t="shared" si="5"/>
        <v>0</v>
      </c>
      <c r="T34" s="115">
        <f t="shared" si="6"/>
        <v>0</v>
      </c>
      <c r="U34" s="437">
        <f t="shared" si="7"/>
        <v>0</v>
      </c>
      <c r="V34" s="116"/>
      <c r="W34" s="117"/>
      <c r="X34" s="118"/>
      <c r="Y34" s="118"/>
      <c r="Z34" s="254" t="str">
        <f t="shared" si="8"/>
        <v/>
      </c>
      <c r="AA34" s="131"/>
      <c r="AB34" s="128"/>
      <c r="AC34" s="129"/>
      <c r="AD34" s="130"/>
      <c r="AE34" s="130"/>
      <c r="AF34" s="131"/>
      <c r="AG34" s="132"/>
      <c r="AH34" s="254" t="str">
        <f t="shared" si="9"/>
        <v/>
      </c>
      <c r="AI34" s="133">
        <f t="shared" si="0"/>
        <v>0</v>
      </c>
      <c r="AJ34" s="133">
        <f t="shared" si="1"/>
        <v>0</v>
      </c>
      <c r="AK34" s="492"/>
    </row>
    <row r="35" spans="1:37" ht="15" x14ac:dyDescent="0.2">
      <c r="A35" s="177">
        <f t="shared" si="2"/>
        <v>43736</v>
      </c>
      <c r="B35" s="124">
        <f t="shared" si="3"/>
        <v>43736</v>
      </c>
      <c r="C35" s="125"/>
      <c r="D35" s="126"/>
      <c r="E35" s="127"/>
      <c r="F35" s="107"/>
      <c r="G35" s="108"/>
      <c r="H35" s="109"/>
      <c r="I35" s="108"/>
      <c r="J35" s="109"/>
      <c r="K35" s="108"/>
      <c r="L35" s="109"/>
      <c r="M35" s="110"/>
      <c r="N35" s="111"/>
      <c r="O35" s="447"/>
      <c r="P35" s="112"/>
      <c r="Q35" s="449"/>
      <c r="R35" s="113">
        <f t="shared" si="4"/>
        <v>0</v>
      </c>
      <c r="S35" s="114">
        <f t="shared" si="5"/>
        <v>0</v>
      </c>
      <c r="T35" s="115">
        <f t="shared" si="6"/>
        <v>0</v>
      </c>
      <c r="U35" s="437">
        <f t="shared" si="7"/>
        <v>0</v>
      </c>
      <c r="V35" s="116"/>
      <c r="W35" s="117"/>
      <c r="X35" s="118"/>
      <c r="Y35" s="118"/>
      <c r="Z35" s="254" t="str">
        <f t="shared" si="8"/>
        <v/>
      </c>
      <c r="AA35" s="131"/>
      <c r="AB35" s="128"/>
      <c r="AC35" s="129"/>
      <c r="AD35" s="130"/>
      <c r="AE35" s="130"/>
      <c r="AF35" s="131"/>
      <c r="AG35" s="132"/>
      <c r="AH35" s="254" t="str">
        <f t="shared" si="9"/>
        <v/>
      </c>
      <c r="AI35" s="133">
        <f t="shared" si="0"/>
        <v>0</v>
      </c>
      <c r="AJ35" s="133">
        <f t="shared" si="1"/>
        <v>0</v>
      </c>
      <c r="AK35" s="492"/>
    </row>
    <row r="36" spans="1:37" ht="15" x14ac:dyDescent="0.2">
      <c r="A36" s="177">
        <f t="shared" si="2"/>
        <v>43737</v>
      </c>
      <c r="B36" s="124">
        <f t="shared" si="3"/>
        <v>43737</v>
      </c>
      <c r="C36" s="125"/>
      <c r="D36" s="126"/>
      <c r="E36" s="127"/>
      <c r="F36" s="107"/>
      <c r="G36" s="108"/>
      <c r="H36" s="109"/>
      <c r="I36" s="108"/>
      <c r="J36" s="109"/>
      <c r="K36" s="108"/>
      <c r="L36" s="109"/>
      <c r="M36" s="110"/>
      <c r="N36" s="111"/>
      <c r="O36" s="447"/>
      <c r="P36" s="112"/>
      <c r="Q36" s="449"/>
      <c r="R36" s="113">
        <f t="shared" si="4"/>
        <v>0</v>
      </c>
      <c r="S36" s="114">
        <f t="shared" si="5"/>
        <v>0</v>
      </c>
      <c r="T36" s="115">
        <f t="shared" si="6"/>
        <v>0</v>
      </c>
      <c r="U36" s="437">
        <f t="shared" si="7"/>
        <v>0</v>
      </c>
      <c r="V36" s="116"/>
      <c r="W36" s="117"/>
      <c r="X36" s="118"/>
      <c r="Y36" s="118"/>
      <c r="Z36" s="254" t="str">
        <f t="shared" si="8"/>
        <v/>
      </c>
      <c r="AA36" s="131"/>
      <c r="AB36" s="128"/>
      <c r="AC36" s="129"/>
      <c r="AD36" s="130"/>
      <c r="AE36" s="130"/>
      <c r="AF36" s="131"/>
      <c r="AG36" s="132"/>
      <c r="AH36" s="254" t="str">
        <f t="shared" si="9"/>
        <v/>
      </c>
      <c r="AI36" s="133">
        <f t="shared" si="0"/>
        <v>0</v>
      </c>
      <c r="AJ36" s="133">
        <f t="shared" si="1"/>
        <v>0</v>
      </c>
      <c r="AK36" s="492"/>
    </row>
    <row r="37" spans="1:37" ht="15.75" thickBot="1" x14ac:dyDescent="0.25">
      <c r="A37" s="176">
        <f t="shared" si="2"/>
        <v>43738</v>
      </c>
      <c r="B37" s="134">
        <f t="shared" si="3"/>
        <v>43738</v>
      </c>
      <c r="C37" s="135">
        <v>1</v>
      </c>
      <c r="D37" s="136"/>
      <c r="E37" s="137"/>
      <c r="F37" s="138"/>
      <c r="G37" s="139"/>
      <c r="H37" s="140"/>
      <c r="I37" s="139"/>
      <c r="J37" s="140"/>
      <c r="K37" s="139"/>
      <c r="L37" s="140"/>
      <c r="M37" s="141"/>
      <c r="N37" s="142"/>
      <c r="O37" s="448"/>
      <c r="P37" s="143"/>
      <c r="Q37" s="450"/>
      <c r="R37" s="144">
        <f t="shared" si="4"/>
        <v>0</v>
      </c>
      <c r="S37" s="145">
        <f t="shared" si="5"/>
        <v>0</v>
      </c>
      <c r="T37" s="146">
        <f t="shared" si="6"/>
        <v>0</v>
      </c>
      <c r="U37" s="444">
        <f t="shared" si="7"/>
        <v>0</v>
      </c>
      <c r="V37" s="116"/>
      <c r="W37" s="117"/>
      <c r="X37" s="118"/>
      <c r="Y37" s="118"/>
      <c r="Z37" s="284" t="str">
        <f t="shared" si="8"/>
        <v/>
      </c>
      <c r="AA37" s="153"/>
      <c r="AB37" s="150"/>
      <c r="AC37" s="151"/>
      <c r="AD37" s="152"/>
      <c r="AE37" s="152"/>
      <c r="AF37" s="131"/>
      <c r="AG37" s="132"/>
      <c r="AH37" s="256" t="str">
        <f t="shared" si="9"/>
        <v/>
      </c>
      <c r="AI37" s="155">
        <f t="shared" si="0"/>
        <v>0</v>
      </c>
      <c r="AJ37" s="155">
        <f t="shared" si="1"/>
        <v>0</v>
      </c>
      <c r="AK37" s="492"/>
    </row>
    <row r="38" spans="1:37" ht="16.5" thickBot="1" x14ac:dyDescent="0.3">
      <c r="A38" s="227"/>
      <c r="B38" s="227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65" t="s">
        <v>26</v>
      </c>
      <c r="T38" s="227"/>
      <c r="U38" s="446">
        <f>SUM(U8:U37)</f>
        <v>0</v>
      </c>
      <c r="V38" s="276">
        <f t="shared" ref="V38:AF38" si="10">SUM(V8:V37)</f>
        <v>0</v>
      </c>
      <c r="W38" s="277">
        <f t="shared" si="10"/>
        <v>0</v>
      </c>
      <c r="X38" s="277">
        <f t="shared" si="10"/>
        <v>0</v>
      </c>
      <c r="Y38" s="277">
        <f t="shared" si="10"/>
        <v>0</v>
      </c>
      <c r="Z38" s="278"/>
      <c r="AA38" s="277">
        <f t="shared" si="10"/>
        <v>0</v>
      </c>
      <c r="AB38" s="277">
        <f t="shared" si="10"/>
        <v>0</v>
      </c>
      <c r="AC38" s="277">
        <f t="shared" si="10"/>
        <v>0</v>
      </c>
      <c r="AD38" s="277">
        <f t="shared" si="10"/>
        <v>0</v>
      </c>
      <c r="AE38" s="277">
        <f t="shared" ref="AE38" si="11">SUM(AE8:AE37)</f>
        <v>0</v>
      </c>
      <c r="AF38" s="277">
        <f t="shared" si="10"/>
        <v>0</v>
      </c>
      <c r="AG38" s="281"/>
      <c r="AH38" s="279"/>
      <c r="AI38" s="280">
        <f>SUM(AI8:AI37)</f>
        <v>0</v>
      </c>
      <c r="AJ38" s="386">
        <f>SUM(AJ8:AJ37)</f>
        <v>0</v>
      </c>
    </row>
    <row r="39" spans="1:37" x14ac:dyDescent="0.2">
      <c r="A39" s="227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227"/>
    </row>
    <row r="40" spans="1:37" ht="16.5" thickBot="1" x14ac:dyDescent="0.3">
      <c r="AK40" s="365"/>
    </row>
    <row r="41" spans="1:37" ht="16.5" thickBot="1" x14ac:dyDescent="0.3">
      <c r="A41" s="222" t="str">
        <f>janv!A41</f>
        <v>Visa collaborateur(trice): …..…..…..…….....……</v>
      </c>
      <c r="B41" s="222"/>
      <c r="C41" s="222"/>
      <c r="D41" s="222"/>
      <c r="E41" s="222"/>
      <c r="F41" s="222"/>
      <c r="G41" s="425"/>
      <c r="H41" s="425"/>
      <c r="I41" s="425"/>
      <c r="K41" s="222"/>
      <c r="L41" s="222" t="str">
        <f>janv!L41</f>
        <v>Date : ……..…….……</v>
      </c>
      <c r="M41" s="227"/>
      <c r="N41" s="227"/>
      <c r="O41" s="227"/>
      <c r="P41" s="227"/>
      <c r="Q41" s="227"/>
      <c r="R41" s="227"/>
      <c r="S41" s="377" t="str">
        <f>janv!S41</f>
        <v>Extrait du résumé :</v>
      </c>
      <c r="T41" s="378"/>
      <c r="U41" s="378"/>
      <c r="V41" s="378"/>
      <c r="W41" s="369"/>
      <c r="X41" s="369"/>
      <c r="Y41" s="369"/>
      <c r="Z41" s="369"/>
      <c r="AA41" s="369"/>
      <c r="AB41" s="369"/>
      <c r="AC41" s="369"/>
      <c r="AD41" s="369"/>
      <c r="AE41" s="369"/>
      <c r="AF41" s="370"/>
      <c r="AG41" s="370"/>
      <c r="AH41" s="366"/>
      <c r="AI41" s="367" t="str">
        <f>janv!AI41</f>
        <v>Heures dues mois courant</v>
      </c>
      <c r="AJ41" s="368">
        <f>resume!F24</f>
        <v>0</v>
      </c>
    </row>
    <row r="42" spans="1:37" ht="14.25" x14ac:dyDescent="0.2">
      <c r="A42" s="425"/>
      <c r="B42" s="425"/>
      <c r="C42" s="425"/>
      <c r="D42" s="425"/>
      <c r="E42" s="425"/>
      <c r="F42" s="425"/>
      <c r="G42" s="425"/>
      <c r="H42" s="425"/>
      <c r="I42" s="425"/>
      <c r="K42" s="425"/>
      <c r="L42" s="425"/>
      <c r="M42" s="227"/>
      <c r="N42" s="227"/>
      <c r="O42" s="227"/>
      <c r="P42" s="227"/>
      <c r="Q42" s="227"/>
      <c r="R42" s="227"/>
      <c r="S42" s="229"/>
      <c r="T42" s="271"/>
      <c r="U42" s="371"/>
      <c r="V42" s="371"/>
      <c r="W42" s="371"/>
      <c r="X42" s="371"/>
      <c r="Y42" s="371"/>
      <c r="Z42" s="271"/>
      <c r="AA42" s="271"/>
      <c r="AB42" s="271"/>
      <c r="AC42" s="271"/>
      <c r="AD42" s="362"/>
      <c r="AE42" s="362"/>
      <c r="AF42" s="362"/>
      <c r="AG42" s="362"/>
      <c r="AH42" s="362"/>
      <c r="AI42" s="363" t="str">
        <f>janv!AI42</f>
        <v>Heures supplémentaires HS</v>
      </c>
      <c r="AJ42" s="387">
        <f>resume!N24</f>
        <v>0</v>
      </c>
    </row>
    <row r="43" spans="1:37" ht="15" x14ac:dyDescent="0.2">
      <c r="A43" s="222" t="str">
        <f>janv!A43</f>
        <v>Visa supérieur direct : .…..……....…..…..………</v>
      </c>
      <c r="B43" s="222"/>
      <c r="C43" s="222"/>
      <c r="D43" s="222"/>
      <c r="E43" s="222"/>
      <c r="F43" s="222"/>
      <c r="G43" s="425"/>
      <c r="H43" s="425"/>
      <c r="I43" s="425"/>
      <c r="K43" s="222"/>
      <c r="L43" s="222" t="str">
        <f>janv!L43</f>
        <v>Date : ……..…….……</v>
      </c>
      <c r="M43" s="227"/>
      <c r="N43" s="227"/>
      <c r="O43" s="227"/>
      <c r="P43" s="227"/>
      <c r="Q43" s="227"/>
      <c r="R43" s="227"/>
      <c r="S43" s="229"/>
      <c r="T43" s="271"/>
      <c r="U43" s="371"/>
      <c r="V43" s="371"/>
      <c r="W43" s="371"/>
      <c r="X43" s="371"/>
      <c r="Y43" s="371"/>
      <c r="Z43" s="371"/>
      <c r="AA43" s="271"/>
      <c r="AB43" s="271"/>
      <c r="AC43" s="271"/>
      <c r="AD43" s="364"/>
      <c r="AE43" s="364"/>
      <c r="AF43" s="364"/>
      <c r="AG43" s="364"/>
      <c r="AH43" s="364"/>
      <c r="AI43" s="373" t="str">
        <f>janv!AI43</f>
        <v>Compensation HS</v>
      </c>
      <c r="AJ43" s="374">
        <f>-AC38</f>
        <v>0</v>
      </c>
    </row>
    <row r="44" spans="1:37" ht="15" thickBot="1" x14ac:dyDescent="0.25">
      <c r="M44" s="227"/>
      <c r="N44" s="227"/>
      <c r="O44" s="227"/>
      <c r="P44" s="227"/>
      <c r="Q44" s="227"/>
      <c r="R44" s="227"/>
      <c r="S44" s="229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364"/>
      <c r="AE44" s="364"/>
      <c r="AF44" s="364"/>
      <c r="AG44" s="364"/>
      <c r="AH44" s="364"/>
      <c r="AI44" s="373" t="str">
        <f>janv!AI44</f>
        <v>Solde HS à la fin du mois précédent</v>
      </c>
      <c r="AJ44" s="388">
        <f ca="1">IF(NOW()&lt;B8,0,resume!P23)</f>
        <v>0</v>
      </c>
    </row>
    <row r="45" spans="1:37" ht="15.75" thickBot="1" x14ac:dyDescent="0.3">
      <c r="A45" s="222" t="str">
        <f>janv!A45</f>
        <v>Visa administration : …….……..………....………</v>
      </c>
      <c r="B45" s="222"/>
      <c r="C45" s="222"/>
      <c r="D45" s="222"/>
      <c r="E45" s="222"/>
      <c r="F45" s="222"/>
      <c r="G45" s="425"/>
      <c r="H45" s="425"/>
      <c r="I45" s="425"/>
      <c r="K45" s="222"/>
      <c r="L45" s="222" t="str">
        <f>janv!L45</f>
        <v>Date : ……..…….……</v>
      </c>
      <c r="M45" s="227"/>
      <c r="N45" s="227"/>
      <c r="O45" s="227"/>
      <c r="P45" s="227"/>
      <c r="Q45" s="227"/>
      <c r="R45" s="227"/>
      <c r="S45" s="375" t="str">
        <f>janv!S45</f>
        <v>Solde vacances à la fin du mois</v>
      </c>
      <c r="T45" s="376"/>
      <c r="U45" s="376"/>
      <c r="V45" s="376"/>
      <c r="W45" s="376"/>
      <c r="X45" s="376"/>
      <c r="Y45" s="376"/>
      <c r="Z45" s="376"/>
      <c r="AA45" s="385">
        <f>resume!U24</f>
        <v>0</v>
      </c>
      <c r="AB45" s="384" t="str">
        <f>janv!AB45</f>
        <v>jours</v>
      </c>
      <c r="AC45" s="376"/>
      <c r="AD45" s="382"/>
      <c r="AE45" s="382"/>
      <c r="AF45" s="382"/>
      <c r="AG45" s="382"/>
      <c r="AH45" s="382"/>
      <c r="AI45" s="383" t="str">
        <f>janv!AI45</f>
        <v>Solde HS à la fin du mois</v>
      </c>
      <c r="AJ45" s="379">
        <f>resume!P24</f>
        <v>0</v>
      </c>
    </row>
    <row r="48" spans="1:37" ht="15" x14ac:dyDescent="0.25">
      <c r="A48" t="str">
        <f>janv!A48</f>
        <v>JT = jours de travail / JF = jours fériés / JC = jours chômés</v>
      </c>
      <c r="AJ48" s="440" t="str">
        <f>janv!AJ48</f>
        <v>A remettre au responsable jusqu'au 5 du mois suivant</v>
      </c>
    </row>
  </sheetData>
  <sheetProtection algorithmName="SHA-512" hashValue="WqVbiJB42XqrJsaCNyvw2ZMWVtSq+sMPK84uCRplHdwqlePx15mzlRnw5Rb4AXEpTJH9wvxghVk05hyTkWXs9A==" saltValue="teoIJSiTVwyePgXvOWbzVg==" spinCount="100000" sheet="1" objects="1" scenarios="1"/>
  <protectedRanges>
    <protectedRange sqref="AK8:AK37" name="Commentaire_1"/>
  </protectedRanges>
  <mergeCells count="1">
    <mergeCell ref="A2:B2"/>
  </mergeCells>
  <phoneticPr fontId="0" type="noConversion"/>
  <printOptions horizontalCentered="1"/>
  <pageMargins left="0.25" right="0.25" top="0.75" bottom="0.75" header="0.3" footer="0.3"/>
  <pageSetup paperSize="9" scale="63" orientation="landscape" horizontalDpi="1200" verticalDpi="300" r:id="rId1"/>
  <headerFooter alignWithMargins="0">
    <oddFooter>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showGridLines="0" workbookViewId="0">
      <pane xSplit="5" ySplit="7" topLeftCell="F20" activePane="bottomRight" state="frozenSplit"/>
      <selection activeCell="F47" sqref="F47"/>
      <selection pane="topRight" activeCell="F47" sqref="F47"/>
      <selection pane="bottomLeft" activeCell="F47" sqref="F47"/>
      <selection pane="bottomRight" activeCell="C28" sqref="C28"/>
    </sheetView>
  </sheetViews>
  <sheetFormatPr baseColWidth="10" defaultRowHeight="12.75" x14ac:dyDescent="0.2"/>
  <cols>
    <col min="1" max="3" width="5.42578125" customWidth="1"/>
    <col min="4" max="5" width="4.28515625" customWidth="1"/>
    <col min="6" max="17" width="4.42578125" customWidth="1"/>
    <col min="18" max="18" width="4.5703125" hidden="1" customWidth="1"/>
    <col min="19" max="20" width="4.5703125" customWidth="1"/>
    <col min="21" max="21" width="7.7109375" customWidth="1"/>
    <col min="22" max="25" width="5.28515625" customWidth="1"/>
    <col min="26" max="26" width="4.5703125" customWidth="1"/>
    <col min="27" max="28" width="7.5703125" customWidth="1"/>
    <col min="29" max="29" width="7" customWidth="1"/>
    <col min="30" max="30" width="11.7109375" bestFit="1" customWidth="1"/>
    <col min="31" max="31" width="7.85546875" bestFit="1" customWidth="1"/>
    <col min="32" max="35" width="7" customWidth="1"/>
    <col min="36" max="36" width="8" customWidth="1"/>
    <col min="37" max="37" width="29.28515625" customWidth="1"/>
  </cols>
  <sheetData>
    <row r="1" spans="1:37" ht="15" customHeight="1" x14ac:dyDescent="0.2">
      <c r="A1" s="222" t="str">
        <f>janv!A1</f>
        <v>HEP Fribourg</v>
      </c>
      <c r="B1" s="222"/>
      <c r="C1" s="222"/>
      <c r="D1" s="222"/>
      <c r="E1" s="222"/>
      <c r="F1" s="222" t="str">
        <f>janv!F1</f>
        <v>Nom</v>
      </c>
      <c r="G1" s="222"/>
      <c r="H1" s="223" t="str">
        <f>janv!H1</f>
        <v>Chocomeli</v>
      </c>
      <c r="I1" s="222"/>
      <c r="J1" s="222"/>
      <c r="K1" s="222"/>
      <c r="L1" s="222"/>
      <c r="M1" s="222"/>
      <c r="N1" s="222" t="str">
        <f>janv!N1</f>
        <v>Taux d'activité en %</v>
      </c>
      <c r="O1" s="222"/>
      <c r="P1" s="222"/>
      <c r="Q1" s="222"/>
      <c r="R1" s="222"/>
      <c r="S1" s="222"/>
      <c r="T1" s="222"/>
      <c r="U1" s="223">
        <f>janv!U1</f>
        <v>100</v>
      </c>
      <c r="V1" s="222"/>
      <c r="W1" s="222"/>
      <c r="X1" s="222"/>
      <c r="Y1" s="222"/>
      <c r="Z1" s="222"/>
      <c r="AA1" s="222"/>
      <c r="AB1" s="222"/>
      <c r="AC1" s="222" t="str">
        <f>janv!AC1</f>
        <v>No personnel</v>
      </c>
      <c r="AD1" s="222"/>
      <c r="AE1" s="222"/>
      <c r="AF1" s="222"/>
      <c r="AG1" s="223">
        <f>janv!AG1</f>
        <v>0</v>
      </c>
      <c r="AH1" s="222"/>
      <c r="AI1" s="222"/>
      <c r="AJ1" s="222"/>
    </row>
    <row r="2" spans="1:37" ht="15" customHeight="1" x14ac:dyDescent="0.2">
      <c r="A2" s="499">
        <f>B8</f>
        <v>43739</v>
      </c>
      <c r="B2" s="500"/>
      <c r="C2" s="222">
        <f>janv!C2</f>
        <v>2019</v>
      </c>
      <c r="D2" s="222"/>
      <c r="E2" s="222"/>
      <c r="F2" s="222" t="str">
        <f>janv!F2</f>
        <v>Prénom</v>
      </c>
      <c r="G2" s="222"/>
      <c r="H2" s="223" t="str">
        <f>janv!H2</f>
        <v>Gabriel</v>
      </c>
      <c r="I2" s="222"/>
      <c r="J2" s="222"/>
      <c r="K2" s="222"/>
      <c r="L2" s="222"/>
      <c r="M2" s="222"/>
      <c r="N2" s="222" t="str">
        <f>janv!N2</f>
        <v>Heures par jour selon %</v>
      </c>
      <c r="O2" s="222"/>
      <c r="P2" s="222"/>
      <c r="Q2" s="222"/>
      <c r="R2" s="222"/>
      <c r="S2" s="222"/>
      <c r="T2" s="222"/>
      <c r="U2" s="223">
        <f>janv!U2</f>
        <v>8.4</v>
      </c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</row>
    <row r="3" spans="1:37" ht="13.5" thickBot="1" x14ac:dyDescent="0.2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</row>
    <row r="4" spans="1:37" ht="13.5" thickBot="1" x14ac:dyDescent="0.25">
      <c r="A4" s="171" t="s">
        <v>64</v>
      </c>
      <c r="B4" s="59"/>
      <c r="C4" s="169" t="str">
        <f>janv!C4</f>
        <v>OFFICE DU</v>
      </c>
      <c r="D4" s="60"/>
      <c r="E4" s="61"/>
      <c r="F4" s="62" t="str">
        <f>janv!F4</f>
        <v>PRESENCES</v>
      </c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0"/>
      <c r="T4" s="60"/>
      <c r="U4" s="60"/>
      <c r="V4" s="60"/>
      <c r="W4" s="64"/>
      <c r="X4" s="64"/>
      <c r="Y4" s="60"/>
      <c r="Z4" s="61"/>
      <c r="AA4" s="65" t="str">
        <f>janv!AA4</f>
        <v>ABSENCES JUSTIFIEES</v>
      </c>
      <c r="AB4" s="66"/>
      <c r="AC4" s="63"/>
      <c r="AD4" s="63" t="str">
        <f>janv!AD4</f>
        <v>(1/10)</v>
      </c>
      <c r="AE4" s="63"/>
      <c r="AF4" s="63"/>
      <c r="AG4" s="63"/>
      <c r="AH4" s="60"/>
      <c r="AI4" s="61"/>
      <c r="AJ4" s="67" t="str">
        <f>janv!AJ4</f>
        <v>Heures</v>
      </c>
    </row>
    <row r="5" spans="1:37" x14ac:dyDescent="0.2">
      <c r="A5" s="172"/>
      <c r="B5" s="69"/>
      <c r="C5" s="170" t="str">
        <f>janv!C5</f>
        <v>PERSONNEL</v>
      </c>
      <c r="D5" s="56"/>
      <c r="E5" s="13"/>
      <c r="F5" s="70" t="str">
        <f>janv!F5</f>
        <v>Matin</v>
      </c>
      <c r="G5" s="71"/>
      <c r="H5" s="72"/>
      <c r="I5" s="73"/>
      <c r="J5" s="74" t="str">
        <f>janv!J5</f>
        <v>Après-midi</v>
      </c>
      <c r="K5" s="71"/>
      <c r="L5" s="72"/>
      <c r="M5" s="72"/>
      <c r="N5" s="74" t="str">
        <f>janv!N5</f>
        <v>Soir / autres</v>
      </c>
      <c r="O5" s="71"/>
      <c r="P5" s="72"/>
      <c r="Q5" s="75"/>
      <c r="R5" s="58"/>
      <c r="S5" s="76"/>
      <c r="T5" s="77"/>
      <c r="U5" s="78"/>
      <c r="V5" s="230" t="str">
        <f>janv!V5</f>
        <v>Répartition par</v>
      </c>
      <c r="W5" s="231"/>
      <c r="X5" s="231"/>
      <c r="Y5" s="232"/>
      <c r="Z5" s="233"/>
      <c r="AA5" s="14" t="str">
        <f>janv!AA5</f>
        <v>Vacances année</v>
      </c>
      <c r="AB5" s="234"/>
      <c r="AC5" s="235" t="str">
        <f>janv!AC5</f>
        <v>Comp.</v>
      </c>
      <c r="AD5" s="236" t="str">
        <f>janv!AD5</f>
        <v>Maladie</v>
      </c>
      <c r="AE5" s="236" t="str">
        <f>janv!AE5</f>
        <v>Maladie</v>
      </c>
      <c r="AF5" s="2" t="str">
        <f>janv!AF5</f>
        <v>Autre</v>
      </c>
      <c r="AG5" s="237"/>
      <c r="AH5" s="238"/>
      <c r="AI5" s="239"/>
      <c r="AJ5" s="240" t="str">
        <f>janv!AJ5</f>
        <v>vali-</v>
      </c>
    </row>
    <row r="6" spans="1:37" ht="13.5" thickBot="1" x14ac:dyDescent="0.25">
      <c r="A6" s="173"/>
      <c r="B6" s="1"/>
      <c r="C6" s="168"/>
      <c r="D6" s="56"/>
      <c r="E6" s="13"/>
      <c r="F6" s="79" t="str">
        <f>janv!F6</f>
        <v>arrivée</v>
      </c>
      <c r="G6" s="80"/>
      <c r="H6" s="81" t="str">
        <f>janv!H6</f>
        <v>départ</v>
      </c>
      <c r="I6" s="80"/>
      <c r="J6" s="81" t="str">
        <f>janv!J6</f>
        <v>arrivée</v>
      </c>
      <c r="K6" s="80"/>
      <c r="L6" s="81" t="str">
        <f>janv!L6</f>
        <v>départ</v>
      </c>
      <c r="M6" s="82"/>
      <c r="N6" s="81" t="str">
        <f>janv!N6</f>
        <v>arrivée</v>
      </c>
      <c r="O6" s="80"/>
      <c r="P6" s="81" t="str">
        <f>janv!P6</f>
        <v>départ</v>
      </c>
      <c r="Q6" s="83"/>
      <c r="R6" s="57"/>
      <c r="S6" s="76" t="str">
        <f>janv!S6</f>
        <v>TOTAL</v>
      </c>
      <c r="T6" s="84"/>
      <c r="U6" s="78" t="str">
        <f>janv!U6</f>
        <v>TOTAL</v>
      </c>
      <c r="V6" s="241" t="str">
        <f>janv!V6</f>
        <v>secteur d'activité</v>
      </c>
      <c r="W6" s="242"/>
      <c r="X6" s="242"/>
      <c r="Y6" s="243"/>
      <c r="Z6" s="244" t="str">
        <f>janv!Z6</f>
        <v>(1/10)</v>
      </c>
      <c r="AA6" s="164" t="str">
        <f>janv!AA6</f>
        <v>courante</v>
      </c>
      <c r="AB6" s="85" t="str">
        <f>janv!AB6</f>
        <v>préc.</v>
      </c>
      <c r="AC6" s="235" t="str">
        <f>janv!AC6</f>
        <v>HS</v>
      </c>
      <c r="AD6" s="245" t="str">
        <f>janv!AD6</f>
        <v>(sans médecin)</v>
      </c>
      <c r="AE6" s="245" t="str">
        <f>janv!AE6</f>
        <v>(médecin)</v>
      </c>
      <c r="AF6" s="246"/>
      <c r="AG6" s="87"/>
      <c r="AH6" s="88"/>
      <c r="AI6" s="89" t="str">
        <f>janv!AI6</f>
        <v>TOTAL</v>
      </c>
      <c r="AJ6" s="247" t="str">
        <f>janv!AJ6</f>
        <v>dées</v>
      </c>
    </row>
    <row r="7" spans="1:37" ht="13.5" thickBot="1" x14ac:dyDescent="0.25">
      <c r="A7" s="174" t="str">
        <f>janv!A7</f>
        <v>Jour</v>
      </c>
      <c r="B7" s="90"/>
      <c r="C7" s="91" t="s">
        <v>200</v>
      </c>
      <c r="D7" s="489" t="s">
        <v>201</v>
      </c>
      <c r="E7" s="488" t="s">
        <v>202</v>
      </c>
      <c r="F7" s="92" t="str">
        <f>janv!F7</f>
        <v>h</v>
      </c>
      <c r="G7" s="93" t="str">
        <f>janv!G7</f>
        <v>mm</v>
      </c>
      <c r="H7" s="94" t="str">
        <f>janv!H7</f>
        <v>h</v>
      </c>
      <c r="I7" s="93" t="str">
        <f>janv!I7</f>
        <v>mm</v>
      </c>
      <c r="J7" s="94" t="str">
        <f>janv!J7</f>
        <v>h</v>
      </c>
      <c r="K7" s="93" t="str">
        <f>janv!K7</f>
        <v>mm</v>
      </c>
      <c r="L7" s="94" t="str">
        <f>janv!L7</f>
        <v>h</v>
      </c>
      <c r="M7" s="93" t="str">
        <f>janv!M7</f>
        <v>mm</v>
      </c>
      <c r="N7" s="95" t="str">
        <f>janv!N7</f>
        <v>h</v>
      </c>
      <c r="O7" s="93" t="str">
        <f>janv!O7</f>
        <v>mm</v>
      </c>
      <c r="P7" s="96" t="str">
        <f>janv!P7</f>
        <v>h</v>
      </c>
      <c r="Q7" s="97" t="str">
        <f>janv!Q7</f>
        <v>mm</v>
      </c>
      <c r="R7" s="98"/>
      <c r="S7" s="99" t="str">
        <f>janv!S7</f>
        <v>h</v>
      </c>
      <c r="T7" s="100" t="str">
        <f>janv!T7</f>
        <v>mm</v>
      </c>
      <c r="U7" s="101" t="str">
        <f>janv!U7</f>
        <v>(1/100)</v>
      </c>
      <c r="V7" s="452" t="str">
        <f>janv!V7</f>
        <v>S1</v>
      </c>
      <c r="W7" s="451" t="str">
        <f>janv!W7</f>
        <v>S2</v>
      </c>
      <c r="X7" s="453" t="str">
        <f>janv!X7</f>
        <v>S3</v>
      </c>
      <c r="Y7" s="453" t="str">
        <f>janv!Y7</f>
        <v>S4</v>
      </c>
      <c r="Z7" s="102"/>
      <c r="AA7" s="248">
        <f>janv!AA7</f>
        <v>290</v>
      </c>
      <c r="AB7" s="249">
        <f>janv!AB7</f>
        <v>300</v>
      </c>
      <c r="AC7" s="485">
        <f>janv!AC7</f>
        <v>50</v>
      </c>
      <c r="AD7" s="250">
        <f>janv!AD7</f>
        <v>153</v>
      </c>
      <c r="AE7" s="250">
        <f>janv!AE7</f>
        <v>154</v>
      </c>
      <c r="AF7" s="251" t="str">
        <f>janv!AF7</f>
        <v>Heures</v>
      </c>
      <c r="AG7" s="249" t="str">
        <f>janv!AG7</f>
        <v>code</v>
      </c>
      <c r="AH7" s="252"/>
      <c r="AI7" s="253" t="str">
        <f>janv!AI7</f>
        <v>(1/10)</v>
      </c>
      <c r="AJ7" s="103" t="str">
        <f>janv!AJ7</f>
        <v>(1/10)</v>
      </c>
      <c r="AK7" s="491" t="s">
        <v>203</v>
      </c>
    </row>
    <row r="8" spans="1:37" ht="15" x14ac:dyDescent="0.2">
      <c r="A8" s="177">
        <f>B8</f>
        <v>43739</v>
      </c>
      <c r="B8" s="156">
        <f>sept!B37+1</f>
        <v>43739</v>
      </c>
      <c r="C8" s="157">
        <v>1</v>
      </c>
      <c r="D8" s="158"/>
      <c r="E8" s="159"/>
      <c r="F8" s="107"/>
      <c r="G8" s="108"/>
      <c r="H8" s="109"/>
      <c r="I8" s="108"/>
      <c r="J8" s="109"/>
      <c r="K8" s="108"/>
      <c r="L8" s="109"/>
      <c r="M8" s="110"/>
      <c r="N8" s="111"/>
      <c r="O8" s="447"/>
      <c r="P8" s="112"/>
      <c r="Q8" s="449"/>
      <c r="R8" s="113">
        <f>((H8*60)+I8)-((F8*60)+G8)+((L8*60)+M8)-((J8*60)+K8)+((P8*60)+Q8)-((N8*60)+O8)</f>
        <v>0</v>
      </c>
      <c r="S8" s="114">
        <f>INT(R8/60)</f>
        <v>0</v>
      </c>
      <c r="T8" s="115">
        <f>R8-(60*S8)</f>
        <v>0</v>
      </c>
      <c r="U8" s="437">
        <f>S8+ROUND((100/60*T8)/100,2)</f>
        <v>0</v>
      </c>
      <c r="V8" s="116"/>
      <c r="W8" s="117"/>
      <c r="X8" s="118"/>
      <c r="Y8" s="118"/>
      <c r="Z8" s="254" t="str">
        <f>IF((V8+W8+X8+Y8=0),"",IF((V8+W8+X8+Y8)=U8,"OK","ERR"))</f>
        <v/>
      </c>
      <c r="AA8" s="122"/>
      <c r="AB8" s="119"/>
      <c r="AC8" s="120"/>
      <c r="AD8" s="121"/>
      <c r="AE8" s="121"/>
      <c r="AF8" s="131"/>
      <c r="AG8" s="132"/>
      <c r="AH8" s="254" t="str">
        <f>IF((AI8=0),"",IF((U8+AI8)&gt;8.4,"?",""))</f>
        <v/>
      </c>
      <c r="AI8" s="133">
        <f t="shared" ref="AI8:AI38" si="0">SUM(AA8:AF8)</f>
        <v>0</v>
      </c>
      <c r="AJ8" s="133">
        <f t="shared" ref="AJ8:AJ38" si="1">U8+AI8</f>
        <v>0</v>
      </c>
      <c r="AK8" s="492"/>
    </row>
    <row r="9" spans="1:37" ht="15" x14ac:dyDescent="0.2">
      <c r="A9" s="177">
        <f t="shared" ref="A9:A38" si="2">B9</f>
        <v>43740</v>
      </c>
      <c r="B9" s="124">
        <f t="shared" ref="B9:B38" si="3">B8+1</f>
        <v>43740</v>
      </c>
      <c r="C9" s="125">
        <v>1</v>
      </c>
      <c r="D9" s="126"/>
      <c r="E9" s="127"/>
      <c r="F9" s="107"/>
      <c r="G9" s="108"/>
      <c r="H9" s="109"/>
      <c r="I9" s="108"/>
      <c r="J9" s="109"/>
      <c r="K9" s="108"/>
      <c r="L9" s="109"/>
      <c r="M9" s="110"/>
      <c r="N9" s="111"/>
      <c r="O9" s="447"/>
      <c r="P9" s="112"/>
      <c r="Q9" s="449"/>
      <c r="R9" s="113">
        <f t="shared" ref="R9:R38" si="4">((H9*60)+I9)-((F9*60)+G9)+((L9*60)+M9)-((J9*60)+K9)+((P9*60)+Q9)-((N9*60)+O9)</f>
        <v>0</v>
      </c>
      <c r="S9" s="114">
        <f t="shared" ref="S9:S38" si="5">INT(R9/60)</f>
        <v>0</v>
      </c>
      <c r="T9" s="115">
        <f t="shared" ref="T9:T38" si="6">R9-(60*S9)</f>
        <v>0</v>
      </c>
      <c r="U9" s="437">
        <f t="shared" ref="U9:U38" si="7">S9+ROUND((100/60*T9)/100,2)</f>
        <v>0</v>
      </c>
      <c r="V9" s="116"/>
      <c r="W9" s="117"/>
      <c r="X9" s="118"/>
      <c r="Y9" s="118"/>
      <c r="Z9" s="254" t="str">
        <f t="shared" ref="Z9:Z38" si="8">IF((V9+W9+X9+Y9=0),"",IF((V9+W9+X9+Y9)=U9,"OK","ERR"))</f>
        <v/>
      </c>
      <c r="AA9" s="131"/>
      <c r="AB9" s="128"/>
      <c r="AC9" s="129"/>
      <c r="AD9" s="130"/>
      <c r="AE9" s="130"/>
      <c r="AF9" s="131"/>
      <c r="AG9" s="132"/>
      <c r="AH9" s="254" t="str">
        <f t="shared" ref="AH9:AH38" si="9">IF((AI9=0),"",IF((U9+AI9)&gt;8.4,"?",""))</f>
        <v/>
      </c>
      <c r="AI9" s="133">
        <f t="shared" si="0"/>
        <v>0</v>
      </c>
      <c r="AJ9" s="133">
        <f t="shared" si="1"/>
        <v>0</v>
      </c>
      <c r="AK9" s="492"/>
    </row>
    <row r="10" spans="1:37" ht="15" x14ac:dyDescent="0.2">
      <c r="A10" s="177">
        <f t="shared" si="2"/>
        <v>43741</v>
      </c>
      <c r="B10" s="124">
        <f t="shared" si="3"/>
        <v>43741</v>
      </c>
      <c r="C10" s="125">
        <v>1</v>
      </c>
      <c r="D10" s="126"/>
      <c r="E10" s="127"/>
      <c r="F10" s="107"/>
      <c r="G10" s="108"/>
      <c r="H10" s="109"/>
      <c r="I10" s="108"/>
      <c r="J10" s="109"/>
      <c r="K10" s="108"/>
      <c r="L10" s="109"/>
      <c r="M10" s="110"/>
      <c r="N10" s="111"/>
      <c r="O10" s="447"/>
      <c r="P10" s="112"/>
      <c r="Q10" s="449"/>
      <c r="R10" s="113">
        <f t="shared" si="4"/>
        <v>0</v>
      </c>
      <c r="S10" s="114">
        <f t="shared" si="5"/>
        <v>0</v>
      </c>
      <c r="T10" s="115">
        <f t="shared" si="6"/>
        <v>0</v>
      </c>
      <c r="U10" s="437">
        <f t="shared" si="7"/>
        <v>0</v>
      </c>
      <c r="V10" s="116"/>
      <c r="W10" s="117"/>
      <c r="X10" s="118"/>
      <c r="Y10" s="118"/>
      <c r="Z10" s="254" t="str">
        <f t="shared" si="8"/>
        <v/>
      </c>
      <c r="AA10" s="131"/>
      <c r="AB10" s="128"/>
      <c r="AC10" s="129"/>
      <c r="AD10" s="130"/>
      <c r="AE10" s="130"/>
      <c r="AF10" s="131"/>
      <c r="AG10" s="132"/>
      <c r="AH10" s="254" t="str">
        <f t="shared" si="9"/>
        <v/>
      </c>
      <c r="AI10" s="133">
        <f t="shared" si="0"/>
        <v>0</v>
      </c>
      <c r="AJ10" s="133">
        <f t="shared" si="1"/>
        <v>0</v>
      </c>
      <c r="AK10" s="493"/>
    </row>
    <row r="11" spans="1:37" ht="15" x14ac:dyDescent="0.2">
      <c r="A11" s="177">
        <f t="shared" si="2"/>
        <v>43742</v>
      </c>
      <c r="B11" s="124">
        <f t="shared" si="3"/>
        <v>43742</v>
      </c>
      <c r="C11" s="125">
        <v>1</v>
      </c>
      <c r="D11" s="126"/>
      <c r="E11" s="127"/>
      <c r="F11" s="107"/>
      <c r="G11" s="108"/>
      <c r="H11" s="109"/>
      <c r="I11" s="108"/>
      <c r="J11" s="109"/>
      <c r="K11" s="108"/>
      <c r="L11" s="109"/>
      <c r="M11" s="110"/>
      <c r="N11" s="111"/>
      <c r="O11" s="447"/>
      <c r="P11" s="112"/>
      <c r="Q11" s="449"/>
      <c r="R11" s="113">
        <f t="shared" si="4"/>
        <v>0</v>
      </c>
      <c r="S11" s="114">
        <f t="shared" si="5"/>
        <v>0</v>
      </c>
      <c r="T11" s="115">
        <f t="shared" si="6"/>
        <v>0</v>
      </c>
      <c r="U11" s="437">
        <f t="shared" si="7"/>
        <v>0</v>
      </c>
      <c r="V11" s="116"/>
      <c r="W11" s="117"/>
      <c r="X11" s="118"/>
      <c r="Y11" s="118"/>
      <c r="Z11" s="254" t="str">
        <f t="shared" si="8"/>
        <v/>
      </c>
      <c r="AA11" s="131"/>
      <c r="AB11" s="128"/>
      <c r="AC11" s="129"/>
      <c r="AD11" s="130"/>
      <c r="AE11" s="130"/>
      <c r="AF11" s="131"/>
      <c r="AG11" s="132"/>
      <c r="AH11" s="254" t="str">
        <f t="shared" si="9"/>
        <v/>
      </c>
      <c r="AI11" s="133">
        <f t="shared" si="0"/>
        <v>0</v>
      </c>
      <c r="AJ11" s="133">
        <f t="shared" si="1"/>
        <v>0</v>
      </c>
      <c r="AK11" s="492"/>
    </row>
    <row r="12" spans="1:37" ht="15" x14ac:dyDescent="0.2">
      <c r="A12" s="177">
        <f t="shared" si="2"/>
        <v>43743</v>
      </c>
      <c r="B12" s="124">
        <f t="shared" si="3"/>
        <v>43743</v>
      </c>
      <c r="C12" s="125"/>
      <c r="D12" s="126"/>
      <c r="E12" s="127"/>
      <c r="F12" s="107"/>
      <c r="G12" s="108"/>
      <c r="H12" s="109"/>
      <c r="I12" s="108"/>
      <c r="J12" s="109"/>
      <c r="K12" s="108"/>
      <c r="L12" s="109"/>
      <c r="M12" s="110"/>
      <c r="N12" s="111"/>
      <c r="O12" s="447"/>
      <c r="P12" s="112"/>
      <c r="Q12" s="449"/>
      <c r="R12" s="113">
        <f t="shared" si="4"/>
        <v>0</v>
      </c>
      <c r="S12" s="114">
        <f t="shared" si="5"/>
        <v>0</v>
      </c>
      <c r="T12" s="115">
        <f t="shared" si="6"/>
        <v>0</v>
      </c>
      <c r="U12" s="437">
        <f t="shared" si="7"/>
        <v>0</v>
      </c>
      <c r="V12" s="116"/>
      <c r="W12" s="117"/>
      <c r="X12" s="118"/>
      <c r="Y12" s="118"/>
      <c r="Z12" s="254" t="str">
        <f t="shared" si="8"/>
        <v/>
      </c>
      <c r="AA12" s="131"/>
      <c r="AB12" s="128"/>
      <c r="AC12" s="129"/>
      <c r="AD12" s="130"/>
      <c r="AE12" s="130"/>
      <c r="AF12" s="131"/>
      <c r="AG12" s="132"/>
      <c r="AH12" s="254" t="str">
        <f t="shared" si="9"/>
        <v/>
      </c>
      <c r="AI12" s="133">
        <f t="shared" si="0"/>
        <v>0</v>
      </c>
      <c r="AJ12" s="133">
        <f t="shared" si="1"/>
        <v>0</v>
      </c>
      <c r="AK12" s="492"/>
    </row>
    <row r="13" spans="1:37" ht="15" x14ac:dyDescent="0.2">
      <c r="A13" s="177">
        <f t="shared" si="2"/>
        <v>43744</v>
      </c>
      <c r="B13" s="124">
        <f t="shared" si="3"/>
        <v>43744</v>
      </c>
      <c r="C13" s="125"/>
      <c r="D13" s="126"/>
      <c r="E13" s="127"/>
      <c r="F13" s="107"/>
      <c r="G13" s="108"/>
      <c r="H13" s="109"/>
      <c r="I13" s="108"/>
      <c r="J13" s="109"/>
      <c r="K13" s="108"/>
      <c r="L13" s="109"/>
      <c r="M13" s="110"/>
      <c r="N13" s="111"/>
      <c r="O13" s="447"/>
      <c r="P13" s="112"/>
      <c r="Q13" s="449"/>
      <c r="R13" s="113">
        <f t="shared" si="4"/>
        <v>0</v>
      </c>
      <c r="S13" s="114">
        <f t="shared" si="5"/>
        <v>0</v>
      </c>
      <c r="T13" s="115">
        <f t="shared" si="6"/>
        <v>0</v>
      </c>
      <c r="U13" s="437">
        <f t="shared" si="7"/>
        <v>0</v>
      </c>
      <c r="V13" s="116"/>
      <c r="W13" s="117"/>
      <c r="X13" s="118"/>
      <c r="Y13" s="118"/>
      <c r="Z13" s="254" t="str">
        <f t="shared" si="8"/>
        <v/>
      </c>
      <c r="AA13" s="131"/>
      <c r="AB13" s="128"/>
      <c r="AC13" s="129"/>
      <c r="AD13" s="130"/>
      <c r="AE13" s="130"/>
      <c r="AF13" s="131"/>
      <c r="AG13" s="132"/>
      <c r="AH13" s="254" t="str">
        <f t="shared" si="9"/>
        <v/>
      </c>
      <c r="AI13" s="133">
        <f t="shared" si="0"/>
        <v>0</v>
      </c>
      <c r="AJ13" s="133">
        <f t="shared" si="1"/>
        <v>0</v>
      </c>
      <c r="AK13" s="492"/>
    </row>
    <row r="14" spans="1:37" ht="15" x14ac:dyDescent="0.2">
      <c r="A14" s="177">
        <f t="shared" si="2"/>
        <v>43745</v>
      </c>
      <c r="B14" s="124">
        <f t="shared" si="3"/>
        <v>43745</v>
      </c>
      <c r="C14" s="125">
        <v>1</v>
      </c>
      <c r="D14" s="126"/>
      <c r="E14" s="127"/>
      <c r="F14" s="107"/>
      <c r="G14" s="108"/>
      <c r="H14" s="109"/>
      <c r="I14" s="108"/>
      <c r="J14" s="109"/>
      <c r="K14" s="108"/>
      <c r="L14" s="109"/>
      <c r="M14" s="110"/>
      <c r="N14" s="111"/>
      <c r="O14" s="447"/>
      <c r="P14" s="112"/>
      <c r="Q14" s="449"/>
      <c r="R14" s="113">
        <f t="shared" si="4"/>
        <v>0</v>
      </c>
      <c r="S14" s="114">
        <f t="shared" si="5"/>
        <v>0</v>
      </c>
      <c r="T14" s="115">
        <f t="shared" si="6"/>
        <v>0</v>
      </c>
      <c r="U14" s="437">
        <f t="shared" si="7"/>
        <v>0</v>
      </c>
      <c r="V14" s="116"/>
      <c r="W14" s="117"/>
      <c r="X14" s="118"/>
      <c r="Y14" s="118"/>
      <c r="Z14" s="254" t="str">
        <f t="shared" si="8"/>
        <v/>
      </c>
      <c r="AA14" s="131"/>
      <c r="AB14" s="128"/>
      <c r="AC14" s="129"/>
      <c r="AD14" s="130"/>
      <c r="AE14" s="130"/>
      <c r="AF14" s="131"/>
      <c r="AG14" s="132"/>
      <c r="AH14" s="254" t="str">
        <f t="shared" si="9"/>
        <v/>
      </c>
      <c r="AI14" s="133">
        <f t="shared" si="0"/>
        <v>0</v>
      </c>
      <c r="AJ14" s="133">
        <f t="shared" si="1"/>
        <v>0</v>
      </c>
      <c r="AK14" s="492"/>
    </row>
    <row r="15" spans="1:37" ht="15" x14ac:dyDescent="0.2">
      <c r="A15" s="177">
        <f t="shared" si="2"/>
        <v>43746</v>
      </c>
      <c r="B15" s="124">
        <f t="shared" si="3"/>
        <v>43746</v>
      </c>
      <c r="C15" s="125">
        <v>1</v>
      </c>
      <c r="D15" s="126"/>
      <c r="E15" s="127"/>
      <c r="F15" s="107"/>
      <c r="G15" s="108"/>
      <c r="H15" s="109"/>
      <c r="I15" s="108"/>
      <c r="J15" s="109"/>
      <c r="K15" s="108"/>
      <c r="L15" s="109"/>
      <c r="M15" s="110"/>
      <c r="N15" s="111"/>
      <c r="O15" s="447"/>
      <c r="P15" s="112"/>
      <c r="Q15" s="449"/>
      <c r="R15" s="113">
        <f t="shared" si="4"/>
        <v>0</v>
      </c>
      <c r="S15" s="114">
        <f t="shared" si="5"/>
        <v>0</v>
      </c>
      <c r="T15" s="115">
        <f t="shared" si="6"/>
        <v>0</v>
      </c>
      <c r="U15" s="437">
        <f t="shared" si="7"/>
        <v>0</v>
      </c>
      <c r="V15" s="116"/>
      <c r="W15" s="117"/>
      <c r="X15" s="118"/>
      <c r="Y15" s="118"/>
      <c r="Z15" s="254" t="str">
        <f t="shared" si="8"/>
        <v/>
      </c>
      <c r="AA15" s="131"/>
      <c r="AB15" s="128"/>
      <c r="AC15" s="129"/>
      <c r="AD15" s="130"/>
      <c r="AE15" s="130"/>
      <c r="AF15" s="131"/>
      <c r="AG15" s="132"/>
      <c r="AH15" s="254" t="str">
        <f t="shared" si="9"/>
        <v/>
      </c>
      <c r="AI15" s="133">
        <f t="shared" si="0"/>
        <v>0</v>
      </c>
      <c r="AJ15" s="133">
        <f t="shared" si="1"/>
        <v>0</v>
      </c>
      <c r="AK15" s="492"/>
    </row>
    <row r="16" spans="1:37" ht="15" x14ac:dyDescent="0.2">
      <c r="A16" s="177">
        <f t="shared" si="2"/>
        <v>43747</v>
      </c>
      <c r="B16" s="124">
        <f t="shared" si="3"/>
        <v>43747</v>
      </c>
      <c r="C16" s="125">
        <v>1</v>
      </c>
      <c r="D16" s="126"/>
      <c r="E16" s="127"/>
      <c r="F16" s="107"/>
      <c r="G16" s="108"/>
      <c r="H16" s="109"/>
      <c r="I16" s="108"/>
      <c r="J16" s="109"/>
      <c r="K16" s="108"/>
      <c r="L16" s="109"/>
      <c r="M16" s="110"/>
      <c r="N16" s="111"/>
      <c r="O16" s="447"/>
      <c r="P16" s="112"/>
      <c r="Q16" s="449"/>
      <c r="R16" s="113">
        <f t="shared" si="4"/>
        <v>0</v>
      </c>
      <c r="S16" s="114">
        <f t="shared" si="5"/>
        <v>0</v>
      </c>
      <c r="T16" s="115">
        <f t="shared" si="6"/>
        <v>0</v>
      </c>
      <c r="U16" s="437">
        <f t="shared" si="7"/>
        <v>0</v>
      </c>
      <c r="V16" s="116"/>
      <c r="W16" s="117"/>
      <c r="X16" s="118"/>
      <c r="Y16" s="118"/>
      <c r="Z16" s="254" t="str">
        <f t="shared" si="8"/>
        <v/>
      </c>
      <c r="AA16" s="131"/>
      <c r="AB16" s="128"/>
      <c r="AC16" s="129"/>
      <c r="AD16" s="130"/>
      <c r="AE16" s="130"/>
      <c r="AF16" s="131"/>
      <c r="AG16" s="132"/>
      <c r="AH16" s="254" t="str">
        <f t="shared" si="9"/>
        <v/>
      </c>
      <c r="AI16" s="133">
        <f t="shared" si="0"/>
        <v>0</v>
      </c>
      <c r="AJ16" s="133">
        <f t="shared" si="1"/>
        <v>0</v>
      </c>
      <c r="AK16" s="492"/>
    </row>
    <row r="17" spans="1:37" ht="15" x14ac:dyDescent="0.2">
      <c r="A17" s="177">
        <f t="shared" si="2"/>
        <v>43748</v>
      </c>
      <c r="B17" s="124">
        <f t="shared" si="3"/>
        <v>43748</v>
      </c>
      <c r="C17" s="125">
        <v>1</v>
      </c>
      <c r="D17" s="126"/>
      <c r="E17" s="127"/>
      <c r="F17" s="107"/>
      <c r="G17" s="108"/>
      <c r="H17" s="109"/>
      <c r="I17" s="108"/>
      <c r="J17" s="109"/>
      <c r="K17" s="108"/>
      <c r="L17" s="109"/>
      <c r="M17" s="110"/>
      <c r="N17" s="111"/>
      <c r="O17" s="447"/>
      <c r="P17" s="112"/>
      <c r="Q17" s="449"/>
      <c r="R17" s="113">
        <f t="shared" si="4"/>
        <v>0</v>
      </c>
      <c r="S17" s="114">
        <f t="shared" si="5"/>
        <v>0</v>
      </c>
      <c r="T17" s="115">
        <f t="shared" si="6"/>
        <v>0</v>
      </c>
      <c r="U17" s="437">
        <f t="shared" si="7"/>
        <v>0</v>
      </c>
      <c r="V17" s="116"/>
      <c r="W17" s="117"/>
      <c r="X17" s="118"/>
      <c r="Y17" s="118"/>
      <c r="Z17" s="254" t="str">
        <f t="shared" si="8"/>
        <v/>
      </c>
      <c r="AA17" s="131"/>
      <c r="AB17" s="128"/>
      <c r="AC17" s="129"/>
      <c r="AD17" s="130"/>
      <c r="AE17" s="130"/>
      <c r="AF17" s="131"/>
      <c r="AG17" s="132"/>
      <c r="AH17" s="254" t="str">
        <f t="shared" si="9"/>
        <v/>
      </c>
      <c r="AI17" s="133">
        <f t="shared" si="0"/>
        <v>0</v>
      </c>
      <c r="AJ17" s="133">
        <f t="shared" si="1"/>
        <v>0</v>
      </c>
      <c r="AK17" s="492"/>
    </row>
    <row r="18" spans="1:37" ht="15" x14ac:dyDescent="0.2">
      <c r="A18" s="177">
        <f t="shared" si="2"/>
        <v>43749</v>
      </c>
      <c r="B18" s="124">
        <f t="shared" si="3"/>
        <v>43749</v>
      </c>
      <c r="C18" s="125">
        <v>1</v>
      </c>
      <c r="D18" s="126"/>
      <c r="E18" s="127"/>
      <c r="F18" s="107"/>
      <c r="G18" s="108"/>
      <c r="H18" s="109"/>
      <c r="I18" s="108"/>
      <c r="J18" s="109"/>
      <c r="K18" s="108"/>
      <c r="L18" s="109"/>
      <c r="M18" s="110"/>
      <c r="N18" s="111"/>
      <c r="O18" s="447"/>
      <c r="P18" s="112"/>
      <c r="Q18" s="449"/>
      <c r="R18" s="113">
        <f t="shared" si="4"/>
        <v>0</v>
      </c>
      <c r="S18" s="114">
        <f t="shared" si="5"/>
        <v>0</v>
      </c>
      <c r="T18" s="115">
        <f t="shared" si="6"/>
        <v>0</v>
      </c>
      <c r="U18" s="437">
        <f t="shared" si="7"/>
        <v>0</v>
      </c>
      <c r="V18" s="116"/>
      <c r="W18" s="117"/>
      <c r="X18" s="118"/>
      <c r="Y18" s="118"/>
      <c r="Z18" s="254" t="str">
        <f t="shared" si="8"/>
        <v/>
      </c>
      <c r="AA18" s="131"/>
      <c r="AB18" s="128"/>
      <c r="AC18" s="129"/>
      <c r="AD18" s="130"/>
      <c r="AE18" s="130"/>
      <c r="AF18" s="131"/>
      <c r="AG18" s="132"/>
      <c r="AH18" s="254" t="str">
        <f t="shared" si="9"/>
        <v/>
      </c>
      <c r="AI18" s="133">
        <f t="shared" si="0"/>
        <v>0</v>
      </c>
      <c r="AJ18" s="133">
        <f t="shared" si="1"/>
        <v>0</v>
      </c>
      <c r="AK18" s="492"/>
    </row>
    <row r="19" spans="1:37" ht="15" x14ac:dyDescent="0.2">
      <c r="A19" s="177">
        <f t="shared" si="2"/>
        <v>43750</v>
      </c>
      <c r="B19" s="124">
        <f t="shared" si="3"/>
        <v>43750</v>
      </c>
      <c r="C19" s="125"/>
      <c r="D19" s="126"/>
      <c r="E19" s="127"/>
      <c r="F19" s="107"/>
      <c r="G19" s="108"/>
      <c r="H19" s="109"/>
      <c r="I19" s="108"/>
      <c r="J19" s="109"/>
      <c r="K19" s="108"/>
      <c r="L19" s="109"/>
      <c r="M19" s="110"/>
      <c r="N19" s="111"/>
      <c r="O19" s="447"/>
      <c r="P19" s="112"/>
      <c r="Q19" s="449"/>
      <c r="R19" s="113">
        <f t="shared" si="4"/>
        <v>0</v>
      </c>
      <c r="S19" s="114">
        <f t="shared" si="5"/>
        <v>0</v>
      </c>
      <c r="T19" s="115">
        <f t="shared" si="6"/>
        <v>0</v>
      </c>
      <c r="U19" s="437">
        <f t="shared" si="7"/>
        <v>0</v>
      </c>
      <c r="V19" s="116"/>
      <c r="W19" s="117"/>
      <c r="X19" s="118"/>
      <c r="Y19" s="118"/>
      <c r="Z19" s="254" t="str">
        <f t="shared" si="8"/>
        <v/>
      </c>
      <c r="AA19" s="131"/>
      <c r="AB19" s="128"/>
      <c r="AC19" s="129"/>
      <c r="AD19" s="130"/>
      <c r="AE19" s="130"/>
      <c r="AF19" s="131"/>
      <c r="AG19" s="132"/>
      <c r="AH19" s="254" t="str">
        <f t="shared" si="9"/>
        <v/>
      </c>
      <c r="AI19" s="133">
        <f t="shared" si="0"/>
        <v>0</v>
      </c>
      <c r="AJ19" s="133">
        <f t="shared" si="1"/>
        <v>0</v>
      </c>
      <c r="AK19" s="492"/>
    </row>
    <row r="20" spans="1:37" ht="15" x14ac:dyDescent="0.2">
      <c r="A20" s="177">
        <f t="shared" si="2"/>
        <v>43751</v>
      </c>
      <c r="B20" s="124">
        <f t="shared" si="3"/>
        <v>43751</v>
      </c>
      <c r="C20" s="125"/>
      <c r="D20" s="126"/>
      <c r="E20" s="127"/>
      <c r="F20" s="107"/>
      <c r="G20" s="108"/>
      <c r="H20" s="109"/>
      <c r="I20" s="108"/>
      <c r="J20" s="109"/>
      <c r="K20" s="108"/>
      <c r="L20" s="109"/>
      <c r="M20" s="110"/>
      <c r="N20" s="111"/>
      <c r="O20" s="447"/>
      <c r="P20" s="112"/>
      <c r="Q20" s="449"/>
      <c r="R20" s="113">
        <f t="shared" si="4"/>
        <v>0</v>
      </c>
      <c r="S20" s="114">
        <f t="shared" si="5"/>
        <v>0</v>
      </c>
      <c r="T20" s="115">
        <f t="shared" si="6"/>
        <v>0</v>
      </c>
      <c r="U20" s="437">
        <f t="shared" si="7"/>
        <v>0</v>
      </c>
      <c r="V20" s="116"/>
      <c r="W20" s="117"/>
      <c r="X20" s="118"/>
      <c r="Y20" s="118"/>
      <c r="Z20" s="254" t="str">
        <f t="shared" si="8"/>
        <v/>
      </c>
      <c r="AA20" s="131"/>
      <c r="AB20" s="128"/>
      <c r="AC20" s="129"/>
      <c r="AD20" s="130"/>
      <c r="AE20" s="130"/>
      <c r="AF20" s="131"/>
      <c r="AG20" s="132"/>
      <c r="AH20" s="254" t="str">
        <f t="shared" si="9"/>
        <v/>
      </c>
      <c r="AI20" s="133">
        <f t="shared" si="0"/>
        <v>0</v>
      </c>
      <c r="AJ20" s="133">
        <f t="shared" si="1"/>
        <v>0</v>
      </c>
      <c r="AK20" s="492"/>
    </row>
    <row r="21" spans="1:37" ht="15" x14ac:dyDescent="0.2">
      <c r="A21" s="177">
        <f t="shared" si="2"/>
        <v>43752</v>
      </c>
      <c r="B21" s="124">
        <f t="shared" si="3"/>
        <v>43752</v>
      </c>
      <c r="C21" s="125">
        <v>1</v>
      </c>
      <c r="D21" s="126"/>
      <c r="E21" s="127"/>
      <c r="F21" s="107"/>
      <c r="G21" s="108"/>
      <c r="H21" s="109"/>
      <c r="I21" s="108"/>
      <c r="J21" s="109"/>
      <c r="K21" s="108"/>
      <c r="L21" s="109"/>
      <c r="M21" s="110"/>
      <c r="N21" s="111"/>
      <c r="O21" s="447"/>
      <c r="P21" s="112"/>
      <c r="Q21" s="449"/>
      <c r="R21" s="113">
        <f t="shared" si="4"/>
        <v>0</v>
      </c>
      <c r="S21" s="114">
        <f t="shared" si="5"/>
        <v>0</v>
      </c>
      <c r="T21" s="115">
        <f t="shared" si="6"/>
        <v>0</v>
      </c>
      <c r="U21" s="437">
        <f t="shared" si="7"/>
        <v>0</v>
      </c>
      <c r="V21" s="116"/>
      <c r="W21" s="117"/>
      <c r="X21" s="118"/>
      <c r="Y21" s="118"/>
      <c r="Z21" s="254" t="str">
        <f t="shared" si="8"/>
        <v/>
      </c>
      <c r="AA21" s="131"/>
      <c r="AB21" s="128"/>
      <c r="AC21" s="129"/>
      <c r="AD21" s="130"/>
      <c r="AE21" s="130"/>
      <c r="AF21" s="131"/>
      <c r="AG21" s="132"/>
      <c r="AH21" s="254" t="str">
        <f t="shared" si="9"/>
        <v/>
      </c>
      <c r="AI21" s="133">
        <f t="shared" si="0"/>
        <v>0</v>
      </c>
      <c r="AJ21" s="133">
        <f t="shared" si="1"/>
        <v>0</v>
      </c>
      <c r="AK21" s="492"/>
    </row>
    <row r="22" spans="1:37" ht="15" x14ac:dyDescent="0.2">
      <c r="A22" s="177">
        <f t="shared" si="2"/>
        <v>43753</v>
      </c>
      <c r="B22" s="124">
        <f t="shared" si="3"/>
        <v>43753</v>
      </c>
      <c r="C22" s="125">
        <v>1</v>
      </c>
      <c r="D22" s="126"/>
      <c r="E22" s="127"/>
      <c r="F22" s="107"/>
      <c r="G22" s="108"/>
      <c r="H22" s="109"/>
      <c r="I22" s="108"/>
      <c r="J22" s="109"/>
      <c r="K22" s="108"/>
      <c r="L22" s="109"/>
      <c r="M22" s="110"/>
      <c r="N22" s="111"/>
      <c r="O22" s="447"/>
      <c r="P22" s="112"/>
      <c r="Q22" s="449"/>
      <c r="R22" s="113">
        <f t="shared" si="4"/>
        <v>0</v>
      </c>
      <c r="S22" s="114">
        <f t="shared" si="5"/>
        <v>0</v>
      </c>
      <c r="T22" s="115">
        <f t="shared" si="6"/>
        <v>0</v>
      </c>
      <c r="U22" s="437">
        <f t="shared" si="7"/>
        <v>0</v>
      </c>
      <c r="V22" s="116"/>
      <c r="W22" s="117"/>
      <c r="X22" s="118"/>
      <c r="Y22" s="118"/>
      <c r="Z22" s="254" t="str">
        <f t="shared" si="8"/>
        <v/>
      </c>
      <c r="AA22" s="131"/>
      <c r="AB22" s="128"/>
      <c r="AC22" s="129"/>
      <c r="AD22" s="130"/>
      <c r="AE22" s="130"/>
      <c r="AF22" s="131"/>
      <c r="AG22" s="132"/>
      <c r="AH22" s="254" t="str">
        <f t="shared" si="9"/>
        <v/>
      </c>
      <c r="AI22" s="133">
        <f t="shared" si="0"/>
        <v>0</v>
      </c>
      <c r="AJ22" s="133">
        <f t="shared" si="1"/>
        <v>0</v>
      </c>
      <c r="AK22" s="492"/>
    </row>
    <row r="23" spans="1:37" ht="15" x14ac:dyDescent="0.2">
      <c r="A23" s="177">
        <f t="shared" si="2"/>
        <v>43754</v>
      </c>
      <c r="B23" s="124">
        <f t="shared" si="3"/>
        <v>43754</v>
      </c>
      <c r="C23" s="125">
        <v>1</v>
      </c>
      <c r="D23" s="126"/>
      <c r="E23" s="127"/>
      <c r="F23" s="107"/>
      <c r="G23" s="108"/>
      <c r="H23" s="109"/>
      <c r="I23" s="108"/>
      <c r="J23" s="109"/>
      <c r="K23" s="108"/>
      <c r="L23" s="109"/>
      <c r="M23" s="110"/>
      <c r="N23" s="111"/>
      <c r="O23" s="447"/>
      <c r="P23" s="112"/>
      <c r="Q23" s="449"/>
      <c r="R23" s="113">
        <f t="shared" si="4"/>
        <v>0</v>
      </c>
      <c r="S23" s="114">
        <f t="shared" si="5"/>
        <v>0</v>
      </c>
      <c r="T23" s="115">
        <f t="shared" si="6"/>
        <v>0</v>
      </c>
      <c r="U23" s="437">
        <f t="shared" si="7"/>
        <v>0</v>
      </c>
      <c r="V23" s="116"/>
      <c r="W23" s="117"/>
      <c r="X23" s="118"/>
      <c r="Y23" s="118"/>
      <c r="Z23" s="254" t="str">
        <f t="shared" si="8"/>
        <v/>
      </c>
      <c r="AA23" s="131"/>
      <c r="AB23" s="128"/>
      <c r="AC23" s="129"/>
      <c r="AD23" s="130"/>
      <c r="AE23" s="130"/>
      <c r="AF23" s="131"/>
      <c r="AG23" s="132"/>
      <c r="AH23" s="254" t="str">
        <f t="shared" si="9"/>
        <v/>
      </c>
      <c r="AI23" s="133">
        <f t="shared" si="0"/>
        <v>0</v>
      </c>
      <c r="AJ23" s="133">
        <f t="shared" si="1"/>
        <v>0</v>
      </c>
      <c r="AK23" s="492"/>
    </row>
    <row r="24" spans="1:37" ht="15" x14ac:dyDescent="0.2">
      <c r="A24" s="177">
        <f t="shared" si="2"/>
        <v>43755</v>
      </c>
      <c r="B24" s="124">
        <f t="shared" si="3"/>
        <v>43755</v>
      </c>
      <c r="C24" s="125">
        <v>1</v>
      </c>
      <c r="D24" s="126"/>
      <c r="E24" s="127"/>
      <c r="F24" s="107"/>
      <c r="G24" s="108"/>
      <c r="H24" s="109"/>
      <c r="I24" s="108"/>
      <c r="J24" s="109"/>
      <c r="K24" s="108"/>
      <c r="L24" s="109"/>
      <c r="M24" s="110"/>
      <c r="N24" s="111"/>
      <c r="O24" s="447"/>
      <c r="P24" s="112"/>
      <c r="Q24" s="449"/>
      <c r="R24" s="113">
        <f t="shared" si="4"/>
        <v>0</v>
      </c>
      <c r="S24" s="114">
        <f t="shared" si="5"/>
        <v>0</v>
      </c>
      <c r="T24" s="115">
        <f t="shared" si="6"/>
        <v>0</v>
      </c>
      <c r="U24" s="437">
        <f t="shared" si="7"/>
        <v>0</v>
      </c>
      <c r="V24" s="116"/>
      <c r="W24" s="117"/>
      <c r="X24" s="118"/>
      <c r="Y24" s="118"/>
      <c r="Z24" s="254" t="str">
        <f t="shared" si="8"/>
        <v/>
      </c>
      <c r="AA24" s="131"/>
      <c r="AB24" s="128"/>
      <c r="AC24" s="129"/>
      <c r="AD24" s="130"/>
      <c r="AE24" s="130"/>
      <c r="AF24" s="131"/>
      <c r="AG24" s="132"/>
      <c r="AH24" s="254" t="str">
        <f t="shared" si="9"/>
        <v/>
      </c>
      <c r="AI24" s="133">
        <f t="shared" si="0"/>
        <v>0</v>
      </c>
      <c r="AJ24" s="133">
        <f t="shared" si="1"/>
        <v>0</v>
      </c>
      <c r="AK24" s="492"/>
    </row>
    <row r="25" spans="1:37" ht="15" x14ac:dyDescent="0.2">
      <c r="A25" s="177">
        <f t="shared" si="2"/>
        <v>43756</v>
      </c>
      <c r="B25" s="124">
        <f t="shared" si="3"/>
        <v>43756</v>
      </c>
      <c r="C25" s="125">
        <v>1</v>
      </c>
      <c r="D25" s="126"/>
      <c r="E25" s="127"/>
      <c r="F25" s="107"/>
      <c r="G25" s="108"/>
      <c r="H25" s="109"/>
      <c r="I25" s="108"/>
      <c r="J25" s="109"/>
      <c r="K25" s="108"/>
      <c r="L25" s="109"/>
      <c r="M25" s="110"/>
      <c r="N25" s="111"/>
      <c r="O25" s="447"/>
      <c r="P25" s="112"/>
      <c r="Q25" s="449"/>
      <c r="R25" s="113">
        <f t="shared" si="4"/>
        <v>0</v>
      </c>
      <c r="S25" s="114">
        <f t="shared" si="5"/>
        <v>0</v>
      </c>
      <c r="T25" s="115">
        <f t="shared" si="6"/>
        <v>0</v>
      </c>
      <c r="U25" s="437">
        <f t="shared" si="7"/>
        <v>0</v>
      </c>
      <c r="V25" s="116"/>
      <c r="W25" s="117"/>
      <c r="X25" s="118"/>
      <c r="Y25" s="118"/>
      <c r="Z25" s="254" t="str">
        <f t="shared" si="8"/>
        <v/>
      </c>
      <c r="AA25" s="131"/>
      <c r="AB25" s="128"/>
      <c r="AC25" s="129"/>
      <c r="AD25" s="130"/>
      <c r="AE25" s="130"/>
      <c r="AF25" s="131"/>
      <c r="AG25" s="132"/>
      <c r="AH25" s="254" t="str">
        <f t="shared" si="9"/>
        <v/>
      </c>
      <c r="AI25" s="133">
        <f t="shared" si="0"/>
        <v>0</v>
      </c>
      <c r="AJ25" s="133">
        <f t="shared" si="1"/>
        <v>0</v>
      </c>
      <c r="AK25" s="492"/>
    </row>
    <row r="26" spans="1:37" ht="15" x14ac:dyDescent="0.2">
      <c r="A26" s="177">
        <f t="shared" si="2"/>
        <v>43757</v>
      </c>
      <c r="B26" s="124">
        <f t="shared" si="3"/>
        <v>43757</v>
      </c>
      <c r="C26" s="125"/>
      <c r="D26" s="126"/>
      <c r="E26" s="127"/>
      <c r="F26" s="107"/>
      <c r="G26" s="108"/>
      <c r="H26" s="109"/>
      <c r="I26" s="108"/>
      <c r="J26" s="109"/>
      <c r="K26" s="108"/>
      <c r="L26" s="109"/>
      <c r="M26" s="110"/>
      <c r="N26" s="111"/>
      <c r="O26" s="447"/>
      <c r="P26" s="112"/>
      <c r="Q26" s="449"/>
      <c r="R26" s="113">
        <f t="shared" si="4"/>
        <v>0</v>
      </c>
      <c r="S26" s="114">
        <f t="shared" si="5"/>
        <v>0</v>
      </c>
      <c r="T26" s="115">
        <f t="shared" si="6"/>
        <v>0</v>
      </c>
      <c r="U26" s="437">
        <f t="shared" si="7"/>
        <v>0</v>
      </c>
      <c r="V26" s="116"/>
      <c r="W26" s="117"/>
      <c r="X26" s="118"/>
      <c r="Y26" s="118"/>
      <c r="Z26" s="254" t="str">
        <f t="shared" si="8"/>
        <v/>
      </c>
      <c r="AA26" s="131"/>
      <c r="AB26" s="128"/>
      <c r="AC26" s="129"/>
      <c r="AD26" s="130"/>
      <c r="AE26" s="130"/>
      <c r="AF26" s="131"/>
      <c r="AG26" s="132"/>
      <c r="AH26" s="254" t="str">
        <f t="shared" si="9"/>
        <v/>
      </c>
      <c r="AI26" s="133">
        <f t="shared" si="0"/>
        <v>0</v>
      </c>
      <c r="AJ26" s="133">
        <f t="shared" si="1"/>
        <v>0</v>
      </c>
      <c r="AK26" s="492"/>
    </row>
    <row r="27" spans="1:37" ht="15" x14ac:dyDescent="0.2">
      <c r="A27" s="177">
        <f t="shared" si="2"/>
        <v>43758</v>
      </c>
      <c r="B27" s="124">
        <f t="shared" si="3"/>
        <v>43758</v>
      </c>
      <c r="C27" s="125"/>
      <c r="D27" s="126"/>
      <c r="E27" s="127"/>
      <c r="F27" s="107"/>
      <c r="G27" s="108"/>
      <c r="H27" s="109"/>
      <c r="I27" s="108"/>
      <c r="J27" s="109"/>
      <c r="K27" s="108"/>
      <c r="L27" s="109"/>
      <c r="M27" s="110"/>
      <c r="N27" s="111"/>
      <c r="O27" s="447"/>
      <c r="P27" s="112"/>
      <c r="Q27" s="449"/>
      <c r="R27" s="113">
        <f t="shared" si="4"/>
        <v>0</v>
      </c>
      <c r="S27" s="114">
        <f t="shared" si="5"/>
        <v>0</v>
      </c>
      <c r="T27" s="115">
        <f t="shared" si="6"/>
        <v>0</v>
      </c>
      <c r="U27" s="437">
        <f t="shared" si="7"/>
        <v>0</v>
      </c>
      <c r="V27" s="116"/>
      <c r="W27" s="117"/>
      <c r="X27" s="118"/>
      <c r="Y27" s="118"/>
      <c r="Z27" s="254" t="str">
        <f t="shared" si="8"/>
        <v/>
      </c>
      <c r="AA27" s="131"/>
      <c r="AB27" s="128"/>
      <c r="AC27" s="129"/>
      <c r="AD27" s="130"/>
      <c r="AE27" s="130"/>
      <c r="AF27" s="131"/>
      <c r="AG27" s="132"/>
      <c r="AH27" s="254" t="str">
        <f t="shared" si="9"/>
        <v/>
      </c>
      <c r="AI27" s="133">
        <f t="shared" si="0"/>
        <v>0</v>
      </c>
      <c r="AJ27" s="133">
        <f t="shared" si="1"/>
        <v>0</v>
      </c>
      <c r="AK27" s="492"/>
    </row>
    <row r="28" spans="1:37" ht="15" x14ac:dyDescent="0.2">
      <c r="A28" s="177">
        <f t="shared" si="2"/>
        <v>43759</v>
      </c>
      <c r="B28" s="124">
        <f t="shared" si="3"/>
        <v>43759</v>
      </c>
      <c r="C28" s="125">
        <v>1</v>
      </c>
      <c r="D28" s="126"/>
      <c r="E28" s="127"/>
      <c r="F28" s="107"/>
      <c r="G28" s="108"/>
      <c r="H28" s="109"/>
      <c r="I28" s="108"/>
      <c r="J28" s="109"/>
      <c r="K28" s="108"/>
      <c r="L28" s="109"/>
      <c r="M28" s="110"/>
      <c r="N28" s="111"/>
      <c r="O28" s="447"/>
      <c r="P28" s="112"/>
      <c r="Q28" s="449"/>
      <c r="R28" s="113">
        <f t="shared" si="4"/>
        <v>0</v>
      </c>
      <c r="S28" s="114">
        <f t="shared" si="5"/>
        <v>0</v>
      </c>
      <c r="T28" s="115">
        <f t="shared" si="6"/>
        <v>0</v>
      </c>
      <c r="U28" s="437">
        <f t="shared" si="7"/>
        <v>0</v>
      </c>
      <c r="V28" s="116"/>
      <c r="W28" s="117"/>
      <c r="X28" s="118"/>
      <c r="Y28" s="118"/>
      <c r="Z28" s="254" t="str">
        <f t="shared" si="8"/>
        <v/>
      </c>
      <c r="AA28" s="131"/>
      <c r="AB28" s="128"/>
      <c r="AC28" s="129"/>
      <c r="AD28" s="130"/>
      <c r="AE28" s="130"/>
      <c r="AF28" s="131"/>
      <c r="AG28" s="132"/>
      <c r="AH28" s="254" t="str">
        <f t="shared" si="9"/>
        <v/>
      </c>
      <c r="AI28" s="133">
        <f t="shared" si="0"/>
        <v>0</v>
      </c>
      <c r="AJ28" s="133">
        <f t="shared" si="1"/>
        <v>0</v>
      </c>
      <c r="AK28" s="492"/>
    </row>
    <row r="29" spans="1:37" ht="15" x14ac:dyDescent="0.2">
      <c r="A29" s="177">
        <f t="shared" si="2"/>
        <v>43760</v>
      </c>
      <c r="B29" s="124">
        <f t="shared" si="3"/>
        <v>43760</v>
      </c>
      <c r="C29" s="125">
        <v>1</v>
      </c>
      <c r="D29" s="126"/>
      <c r="E29" s="127"/>
      <c r="F29" s="107"/>
      <c r="G29" s="108"/>
      <c r="H29" s="109"/>
      <c r="I29" s="108"/>
      <c r="J29" s="109"/>
      <c r="K29" s="108"/>
      <c r="L29" s="109"/>
      <c r="M29" s="110"/>
      <c r="N29" s="111"/>
      <c r="O29" s="447"/>
      <c r="P29" s="112"/>
      <c r="Q29" s="449"/>
      <c r="R29" s="113">
        <f t="shared" si="4"/>
        <v>0</v>
      </c>
      <c r="S29" s="114">
        <f t="shared" si="5"/>
        <v>0</v>
      </c>
      <c r="T29" s="115">
        <f t="shared" si="6"/>
        <v>0</v>
      </c>
      <c r="U29" s="437">
        <f t="shared" si="7"/>
        <v>0</v>
      </c>
      <c r="V29" s="116"/>
      <c r="W29" s="117"/>
      <c r="X29" s="118"/>
      <c r="Y29" s="118"/>
      <c r="Z29" s="254" t="str">
        <f t="shared" si="8"/>
        <v/>
      </c>
      <c r="AA29" s="131"/>
      <c r="AB29" s="128"/>
      <c r="AC29" s="129"/>
      <c r="AD29" s="130"/>
      <c r="AE29" s="130"/>
      <c r="AF29" s="131"/>
      <c r="AG29" s="132"/>
      <c r="AH29" s="254" t="str">
        <f t="shared" si="9"/>
        <v/>
      </c>
      <c r="AI29" s="133">
        <f t="shared" si="0"/>
        <v>0</v>
      </c>
      <c r="AJ29" s="133">
        <f t="shared" si="1"/>
        <v>0</v>
      </c>
      <c r="AK29" s="492"/>
    </row>
    <row r="30" spans="1:37" ht="15" x14ac:dyDescent="0.2">
      <c r="A30" s="177">
        <f t="shared" si="2"/>
        <v>43761</v>
      </c>
      <c r="B30" s="124">
        <f t="shared" si="3"/>
        <v>43761</v>
      </c>
      <c r="C30" s="125">
        <v>1</v>
      </c>
      <c r="D30" s="126"/>
      <c r="E30" s="127"/>
      <c r="F30" s="107"/>
      <c r="G30" s="108"/>
      <c r="H30" s="109"/>
      <c r="I30" s="108"/>
      <c r="J30" s="109"/>
      <c r="K30" s="108"/>
      <c r="L30" s="109"/>
      <c r="M30" s="110"/>
      <c r="N30" s="111"/>
      <c r="O30" s="447"/>
      <c r="P30" s="112"/>
      <c r="Q30" s="449"/>
      <c r="R30" s="113">
        <f t="shared" si="4"/>
        <v>0</v>
      </c>
      <c r="S30" s="114">
        <f t="shared" si="5"/>
        <v>0</v>
      </c>
      <c r="T30" s="115">
        <f t="shared" si="6"/>
        <v>0</v>
      </c>
      <c r="U30" s="437">
        <f t="shared" si="7"/>
        <v>0</v>
      </c>
      <c r="V30" s="116"/>
      <c r="W30" s="117"/>
      <c r="X30" s="118"/>
      <c r="Y30" s="118"/>
      <c r="Z30" s="254" t="str">
        <f t="shared" si="8"/>
        <v/>
      </c>
      <c r="AA30" s="131"/>
      <c r="AB30" s="128"/>
      <c r="AC30" s="129"/>
      <c r="AD30" s="130"/>
      <c r="AE30" s="130"/>
      <c r="AF30" s="131"/>
      <c r="AG30" s="132"/>
      <c r="AH30" s="254" t="str">
        <f t="shared" si="9"/>
        <v/>
      </c>
      <c r="AI30" s="133">
        <f t="shared" si="0"/>
        <v>0</v>
      </c>
      <c r="AJ30" s="133">
        <f t="shared" si="1"/>
        <v>0</v>
      </c>
      <c r="AK30" s="492"/>
    </row>
    <row r="31" spans="1:37" ht="15" x14ac:dyDescent="0.2">
      <c r="A31" s="177">
        <f t="shared" si="2"/>
        <v>43762</v>
      </c>
      <c r="B31" s="124">
        <f t="shared" si="3"/>
        <v>43762</v>
      </c>
      <c r="C31" s="125">
        <v>1</v>
      </c>
      <c r="D31" s="126"/>
      <c r="E31" s="127"/>
      <c r="F31" s="107"/>
      <c r="G31" s="108"/>
      <c r="H31" s="109"/>
      <c r="I31" s="108"/>
      <c r="J31" s="109"/>
      <c r="K31" s="108"/>
      <c r="L31" s="109"/>
      <c r="M31" s="110"/>
      <c r="N31" s="111"/>
      <c r="O31" s="447"/>
      <c r="P31" s="112"/>
      <c r="Q31" s="449"/>
      <c r="R31" s="113">
        <f t="shared" si="4"/>
        <v>0</v>
      </c>
      <c r="S31" s="114">
        <f t="shared" si="5"/>
        <v>0</v>
      </c>
      <c r="T31" s="115">
        <f t="shared" si="6"/>
        <v>0</v>
      </c>
      <c r="U31" s="437">
        <f t="shared" si="7"/>
        <v>0</v>
      </c>
      <c r="V31" s="116"/>
      <c r="W31" s="117"/>
      <c r="X31" s="118"/>
      <c r="Y31" s="118"/>
      <c r="Z31" s="254" t="str">
        <f t="shared" si="8"/>
        <v/>
      </c>
      <c r="AA31" s="131"/>
      <c r="AB31" s="128"/>
      <c r="AC31" s="129"/>
      <c r="AD31" s="130"/>
      <c r="AE31" s="130"/>
      <c r="AF31" s="131"/>
      <c r="AG31" s="132"/>
      <c r="AH31" s="254" t="str">
        <f t="shared" si="9"/>
        <v/>
      </c>
      <c r="AI31" s="133">
        <f t="shared" si="0"/>
        <v>0</v>
      </c>
      <c r="AJ31" s="133">
        <f t="shared" si="1"/>
        <v>0</v>
      </c>
      <c r="AK31" s="492"/>
    </row>
    <row r="32" spans="1:37" ht="15" x14ac:dyDescent="0.2">
      <c r="A32" s="177">
        <f t="shared" si="2"/>
        <v>43763</v>
      </c>
      <c r="B32" s="124">
        <f t="shared" si="3"/>
        <v>43763</v>
      </c>
      <c r="C32" s="125">
        <v>1</v>
      </c>
      <c r="D32" s="126"/>
      <c r="E32" s="127"/>
      <c r="F32" s="107"/>
      <c r="G32" s="108"/>
      <c r="H32" s="109"/>
      <c r="I32" s="108"/>
      <c r="J32" s="109"/>
      <c r="K32" s="108"/>
      <c r="L32" s="109"/>
      <c r="M32" s="110"/>
      <c r="N32" s="111"/>
      <c r="O32" s="447"/>
      <c r="P32" s="112"/>
      <c r="Q32" s="449"/>
      <c r="R32" s="113">
        <f t="shared" si="4"/>
        <v>0</v>
      </c>
      <c r="S32" s="114">
        <f t="shared" si="5"/>
        <v>0</v>
      </c>
      <c r="T32" s="115">
        <f t="shared" si="6"/>
        <v>0</v>
      </c>
      <c r="U32" s="437">
        <f t="shared" si="7"/>
        <v>0</v>
      </c>
      <c r="V32" s="116"/>
      <c r="W32" s="117"/>
      <c r="X32" s="118"/>
      <c r="Y32" s="118"/>
      <c r="Z32" s="254" t="str">
        <f t="shared" si="8"/>
        <v/>
      </c>
      <c r="AA32" s="131"/>
      <c r="AB32" s="128"/>
      <c r="AC32" s="129"/>
      <c r="AD32" s="130"/>
      <c r="AE32" s="130"/>
      <c r="AF32" s="131"/>
      <c r="AG32" s="132"/>
      <c r="AH32" s="254" t="str">
        <f t="shared" si="9"/>
        <v/>
      </c>
      <c r="AI32" s="133">
        <f t="shared" si="0"/>
        <v>0</v>
      </c>
      <c r="AJ32" s="133">
        <f t="shared" si="1"/>
        <v>0</v>
      </c>
      <c r="AK32" s="492"/>
    </row>
    <row r="33" spans="1:37" ht="15" x14ac:dyDescent="0.2">
      <c r="A33" s="177">
        <f t="shared" si="2"/>
        <v>43764</v>
      </c>
      <c r="B33" s="124">
        <f t="shared" si="3"/>
        <v>43764</v>
      </c>
      <c r="C33" s="125"/>
      <c r="D33" s="126"/>
      <c r="E33" s="127"/>
      <c r="F33" s="107"/>
      <c r="G33" s="108"/>
      <c r="H33" s="109"/>
      <c r="I33" s="108"/>
      <c r="J33" s="109"/>
      <c r="K33" s="108"/>
      <c r="L33" s="109"/>
      <c r="M33" s="110"/>
      <c r="N33" s="111"/>
      <c r="O33" s="447"/>
      <c r="P33" s="112"/>
      <c r="Q33" s="449"/>
      <c r="R33" s="113">
        <f t="shared" si="4"/>
        <v>0</v>
      </c>
      <c r="S33" s="114">
        <f t="shared" si="5"/>
        <v>0</v>
      </c>
      <c r="T33" s="115">
        <f t="shared" si="6"/>
        <v>0</v>
      </c>
      <c r="U33" s="437">
        <f t="shared" si="7"/>
        <v>0</v>
      </c>
      <c r="V33" s="116"/>
      <c r="W33" s="117"/>
      <c r="X33" s="118"/>
      <c r="Y33" s="118"/>
      <c r="Z33" s="254" t="str">
        <f t="shared" si="8"/>
        <v/>
      </c>
      <c r="AA33" s="131"/>
      <c r="AB33" s="128"/>
      <c r="AC33" s="129"/>
      <c r="AD33" s="130"/>
      <c r="AE33" s="130"/>
      <c r="AF33" s="131"/>
      <c r="AG33" s="132"/>
      <c r="AH33" s="254" t="str">
        <f t="shared" si="9"/>
        <v/>
      </c>
      <c r="AI33" s="133">
        <f t="shared" si="0"/>
        <v>0</v>
      </c>
      <c r="AJ33" s="133">
        <f t="shared" si="1"/>
        <v>0</v>
      </c>
      <c r="AK33" s="492"/>
    </row>
    <row r="34" spans="1:37" ht="15" x14ac:dyDescent="0.2">
      <c r="A34" s="177">
        <f t="shared" si="2"/>
        <v>43765</v>
      </c>
      <c r="B34" s="124">
        <f t="shared" si="3"/>
        <v>43765</v>
      </c>
      <c r="C34" s="125"/>
      <c r="D34" s="126"/>
      <c r="E34" s="127"/>
      <c r="F34" s="107"/>
      <c r="G34" s="108"/>
      <c r="H34" s="109"/>
      <c r="I34" s="108"/>
      <c r="J34" s="109"/>
      <c r="K34" s="108"/>
      <c r="L34" s="109"/>
      <c r="M34" s="110"/>
      <c r="N34" s="111"/>
      <c r="O34" s="447"/>
      <c r="P34" s="112"/>
      <c r="Q34" s="449"/>
      <c r="R34" s="113">
        <f t="shared" si="4"/>
        <v>0</v>
      </c>
      <c r="S34" s="114">
        <f t="shared" si="5"/>
        <v>0</v>
      </c>
      <c r="T34" s="115">
        <f t="shared" si="6"/>
        <v>0</v>
      </c>
      <c r="U34" s="437">
        <f t="shared" si="7"/>
        <v>0</v>
      </c>
      <c r="V34" s="116"/>
      <c r="W34" s="117"/>
      <c r="X34" s="118"/>
      <c r="Y34" s="118"/>
      <c r="Z34" s="254" t="str">
        <f t="shared" si="8"/>
        <v/>
      </c>
      <c r="AA34" s="131"/>
      <c r="AB34" s="128"/>
      <c r="AC34" s="129"/>
      <c r="AD34" s="130"/>
      <c r="AE34" s="130"/>
      <c r="AF34" s="131"/>
      <c r="AG34" s="132"/>
      <c r="AH34" s="254" t="str">
        <f t="shared" si="9"/>
        <v/>
      </c>
      <c r="AI34" s="133">
        <f t="shared" si="0"/>
        <v>0</v>
      </c>
      <c r="AJ34" s="133">
        <f t="shared" si="1"/>
        <v>0</v>
      </c>
      <c r="AK34" s="492"/>
    </row>
    <row r="35" spans="1:37" ht="15" x14ac:dyDescent="0.2">
      <c r="A35" s="177">
        <f t="shared" si="2"/>
        <v>43766</v>
      </c>
      <c r="B35" s="124">
        <f t="shared" si="3"/>
        <v>43766</v>
      </c>
      <c r="C35" s="125">
        <v>1</v>
      </c>
      <c r="D35" s="126"/>
      <c r="E35" s="127"/>
      <c r="F35" s="107"/>
      <c r="G35" s="108"/>
      <c r="H35" s="109"/>
      <c r="I35" s="108"/>
      <c r="J35" s="109"/>
      <c r="K35" s="108"/>
      <c r="L35" s="109"/>
      <c r="M35" s="110"/>
      <c r="N35" s="111"/>
      <c r="O35" s="447"/>
      <c r="P35" s="112"/>
      <c r="Q35" s="449"/>
      <c r="R35" s="113">
        <f t="shared" si="4"/>
        <v>0</v>
      </c>
      <c r="S35" s="114">
        <f t="shared" si="5"/>
        <v>0</v>
      </c>
      <c r="T35" s="115">
        <f t="shared" si="6"/>
        <v>0</v>
      </c>
      <c r="U35" s="437">
        <f t="shared" si="7"/>
        <v>0</v>
      </c>
      <c r="V35" s="116"/>
      <c r="W35" s="117"/>
      <c r="X35" s="118"/>
      <c r="Y35" s="118"/>
      <c r="Z35" s="254" t="str">
        <f t="shared" si="8"/>
        <v/>
      </c>
      <c r="AA35" s="131"/>
      <c r="AB35" s="128"/>
      <c r="AC35" s="129"/>
      <c r="AD35" s="130"/>
      <c r="AE35" s="130"/>
      <c r="AF35" s="131"/>
      <c r="AG35" s="132"/>
      <c r="AH35" s="254" t="str">
        <f t="shared" si="9"/>
        <v/>
      </c>
      <c r="AI35" s="133">
        <f t="shared" si="0"/>
        <v>0</v>
      </c>
      <c r="AJ35" s="133">
        <f t="shared" si="1"/>
        <v>0</v>
      </c>
      <c r="AK35" s="492"/>
    </row>
    <row r="36" spans="1:37" ht="15" x14ac:dyDescent="0.2">
      <c r="A36" s="177">
        <f t="shared" si="2"/>
        <v>43767</v>
      </c>
      <c r="B36" s="124">
        <f t="shared" si="3"/>
        <v>43767</v>
      </c>
      <c r="C36" s="125">
        <v>1</v>
      </c>
      <c r="D36" s="126"/>
      <c r="E36" s="127"/>
      <c r="F36" s="107"/>
      <c r="G36" s="108"/>
      <c r="H36" s="109"/>
      <c r="I36" s="108"/>
      <c r="J36" s="109"/>
      <c r="K36" s="108"/>
      <c r="L36" s="109"/>
      <c r="M36" s="110"/>
      <c r="N36" s="111"/>
      <c r="O36" s="447"/>
      <c r="P36" s="112"/>
      <c r="Q36" s="449"/>
      <c r="R36" s="113">
        <f t="shared" si="4"/>
        <v>0</v>
      </c>
      <c r="S36" s="114">
        <f t="shared" si="5"/>
        <v>0</v>
      </c>
      <c r="T36" s="115">
        <f t="shared" si="6"/>
        <v>0</v>
      </c>
      <c r="U36" s="437">
        <f t="shared" si="7"/>
        <v>0</v>
      </c>
      <c r="V36" s="116"/>
      <c r="W36" s="117"/>
      <c r="X36" s="118"/>
      <c r="Y36" s="118"/>
      <c r="Z36" s="254" t="str">
        <f t="shared" si="8"/>
        <v/>
      </c>
      <c r="AA36" s="131"/>
      <c r="AB36" s="128"/>
      <c r="AC36" s="129"/>
      <c r="AD36" s="130"/>
      <c r="AE36" s="130"/>
      <c r="AF36" s="131"/>
      <c r="AG36" s="132"/>
      <c r="AH36" s="254" t="str">
        <f t="shared" si="9"/>
        <v/>
      </c>
      <c r="AI36" s="133">
        <f t="shared" si="0"/>
        <v>0</v>
      </c>
      <c r="AJ36" s="133">
        <f t="shared" si="1"/>
        <v>0</v>
      </c>
      <c r="AK36" s="492"/>
    </row>
    <row r="37" spans="1:37" ht="15" x14ac:dyDescent="0.2">
      <c r="A37" s="177">
        <f t="shared" si="2"/>
        <v>43768</v>
      </c>
      <c r="B37" s="124">
        <f t="shared" si="3"/>
        <v>43768</v>
      </c>
      <c r="C37" s="125">
        <v>1</v>
      </c>
      <c r="D37" s="126"/>
      <c r="E37" s="127"/>
      <c r="F37" s="107"/>
      <c r="G37" s="108"/>
      <c r="H37" s="109"/>
      <c r="I37" s="108"/>
      <c r="J37" s="109"/>
      <c r="K37" s="108"/>
      <c r="L37" s="109"/>
      <c r="M37" s="110"/>
      <c r="N37" s="111"/>
      <c r="O37" s="447"/>
      <c r="P37" s="112"/>
      <c r="Q37" s="449"/>
      <c r="R37" s="113">
        <f t="shared" si="4"/>
        <v>0</v>
      </c>
      <c r="S37" s="114">
        <f t="shared" si="5"/>
        <v>0</v>
      </c>
      <c r="T37" s="115">
        <f t="shared" si="6"/>
        <v>0</v>
      </c>
      <c r="U37" s="437">
        <f t="shared" si="7"/>
        <v>0</v>
      </c>
      <c r="V37" s="116"/>
      <c r="W37" s="117"/>
      <c r="X37" s="118"/>
      <c r="Y37" s="118"/>
      <c r="Z37" s="254" t="str">
        <f t="shared" si="8"/>
        <v/>
      </c>
      <c r="AA37" s="131"/>
      <c r="AB37" s="128"/>
      <c r="AC37" s="129"/>
      <c r="AD37" s="130"/>
      <c r="AE37" s="130"/>
      <c r="AF37" s="131"/>
      <c r="AG37" s="132"/>
      <c r="AH37" s="254" t="str">
        <f t="shared" si="9"/>
        <v/>
      </c>
      <c r="AI37" s="133">
        <f t="shared" si="0"/>
        <v>0</v>
      </c>
      <c r="AJ37" s="133">
        <f t="shared" si="1"/>
        <v>0</v>
      </c>
      <c r="AK37" s="492"/>
    </row>
    <row r="38" spans="1:37" ht="15.75" thickBot="1" x14ac:dyDescent="0.25">
      <c r="A38" s="176">
        <f t="shared" si="2"/>
        <v>43769</v>
      </c>
      <c r="B38" s="134">
        <f t="shared" si="3"/>
        <v>43769</v>
      </c>
      <c r="C38" s="135">
        <v>1</v>
      </c>
      <c r="D38" s="136"/>
      <c r="E38" s="137"/>
      <c r="F38" s="138"/>
      <c r="G38" s="139"/>
      <c r="H38" s="140"/>
      <c r="I38" s="139"/>
      <c r="J38" s="140"/>
      <c r="K38" s="139"/>
      <c r="L38" s="140"/>
      <c r="M38" s="141"/>
      <c r="N38" s="142"/>
      <c r="O38" s="448"/>
      <c r="P38" s="143"/>
      <c r="Q38" s="450"/>
      <c r="R38" s="144">
        <f t="shared" si="4"/>
        <v>0</v>
      </c>
      <c r="S38" s="145">
        <f t="shared" si="5"/>
        <v>0</v>
      </c>
      <c r="T38" s="146">
        <f t="shared" si="6"/>
        <v>0</v>
      </c>
      <c r="U38" s="443">
        <f t="shared" si="7"/>
        <v>0</v>
      </c>
      <c r="V38" s="116"/>
      <c r="W38" s="117"/>
      <c r="X38" s="118"/>
      <c r="Y38" s="118"/>
      <c r="Z38" s="254" t="str">
        <f t="shared" si="8"/>
        <v/>
      </c>
      <c r="AA38" s="153"/>
      <c r="AB38" s="150"/>
      <c r="AC38" s="151"/>
      <c r="AD38" s="152"/>
      <c r="AE38" s="152"/>
      <c r="AF38" s="131"/>
      <c r="AG38" s="132"/>
      <c r="AH38" s="256" t="str">
        <f t="shared" si="9"/>
        <v/>
      </c>
      <c r="AI38" s="155">
        <f t="shared" si="0"/>
        <v>0</v>
      </c>
      <c r="AJ38" s="155">
        <f t="shared" si="1"/>
        <v>0</v>
      </c>
      <c r="AK38" s="492"/>
    </row>
    <row r="39" spans="1:37" ht="16.5" thickBot="1" x14ac:dyDescent="0.3">
      <c r="A39" s="227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65" t="s">
        <v>26</v>
      </c>
      <c r="T39" s="227"/>
      <c r="U39" s="439">
        <f>SUM(U8:U38)</f>
        <v>0</v>
      </c>
      <c r="V39" s="276">
        <f t="shared" ref="V39:AF39" si="10">SUM(V8:V38)</f>
        <v>0</v>
      </c>
      <c r="W39" s="277">
        <f t="shared" si="10"/>
        <v>0</v>
      </c>
      <c r="X39" s="277">
        <f t="shared" si="10"/>
        <v>0</v>
      </c>
      <c r="Y39" s="277">
        <f t="shared" si="10"/>
        <v>0</v>
      </c>
      <c r="Z39" s="278"/>
      <c r="AA39" s="277">
        <f t="shared" si="10"/>
        <v>0</v>
      </c>
      <c r="AB39" s="277">
        <f t="shared" si="10"/>
        <v>0</v>
      </c>
      <c r="AC39" s="277">
        <f t="shared" si="10"/>
        <v>0</v>
      </c>
      <c r="AD39" s="277">
        <f t="shared" si="10"/>
        <v>0</v>
      </c>
      <c r="AE39" s="277">
        <f t="shared" ref="AE39" si="11">SUM(AE8:AE38)</f>
        <v>0</v>
      </c>
      <c r="AF39" s="277">
        <f t="shared" si="10"/>
        <v>0</v>
      </c>
      <c r="AG39" s="281"/>
      <c r="AH39" s="282"/>
      <c r="AI39" s="283">
        <f>SUM(AI8:AI38)</f>
        <v>0</v>
      </c>
      <c r="AJ39" s="386">
        <f>SUM(AJ8:AJ38)</f>
        <v>0</v>
      </c>
    </row>
    <row r="40" spans="1:37" ht="16.5" thickBot="1" x14ac:dyDescent="0.3">
      <c r="A40" s="227"/>
      <c r="B40" s="227"/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7"/>
      <c r="AK40" s="365"/>
    </row>
    <row r="41" spans="1:37" ht="16.5" thickBot="1" x14ac:dyDescent="0.3">
      <c r="A41" s="222" t="str">
        <f>janv!A41</f>
        <v>Visa collaborateur(trice): …..…..…..…….....……</v>
      </c>
      <c r="B41" s="222"/>
      <c r="C41" s="222"/>
      <c r="D41" s="222"/>
      <c r="E41" s="222"/>
      <c r="F41" s="222"/>
      <c r="G41" s="425"/>
      <c r="H41" s="425"/>
      <c r="I41" s="425"/>
      <c r="K41" s="222"/>
      <c r="L41" s="222" t="str">
        <f>janv!L41</f>
        <v>Date : ……..…….……</v>
      </c>
      <c r="M41" s="227"/>
      <c r="N41" s="227"/>
      <c r="O41" s="227"/>
      <c r="P41" s="227"/>
      <c r="Q41" s="227"/>
      <c r="R41" s="227"/>
      <c r="S41" s="377" t="str">
        <f>janv!S41</f>
        <v>Extrait du résumé :</v>
      </c>
      <c r="T41" s="378"/>
      <c r="U41" s="378"/>
      <c r="V41" s="378"/>
      <c r="W41" s="369"/>
      <c r="X41" s="369"/>
      <c r="Y41" s="369"/>
      <c r="Z41" s="369"/>
      <c r="AA41" s="369"/>
      <c r="AB41" s="369"/>
      <c r="AC41" s="369"/>
      <c r="AD41" s="369"/>
      <c r="AE41" s="369"/>
      <c r="AF41" s="370"/>
      <c r="AG41" s="370"/>
      <c r="AH41" s="366"/>
      <c r="AI41" s="367" t="str">
        <f>janv!AI41</f>
        <v>Heures dues mois courant</v>
      </c>
      <c r="AJ41" s="368">
        <f>resume!F25</f>
        <v>0</v>
      </c>
    </row>
    <row r="42" spans="1:37" ht="14.25" x14ac:dyDescent="0.2">
      <c r="A42" s="425"/>
      <c r="B42" s="425"/>
      <c r="C42" s="425"/>
      <c r="D42" s="425"/>
      <c r="E42" s="425"/>
      <c r="F42" s="425"/>
      <c r="G42" s="425"/>
      <c r="H42" s="425"/>
      <c r="I42" s="425"/>
      <c r="K42" s="425"/>
      <c r="L42" s="425"/>
      <c r="M42" s="227"/>
      <c r="N42" s="227"/>
      <c r="O42" s="227"/>
      <c r="P42" s="227"/>
      <c r="Q42" s="227"/>
      <c r="R42" s="227"/>
      <c r="S42" s="229"/>
      <c r="T42" s="271"/>
      <c r="U42" s="371"/>
      <c r="V42" s="371"/>
      <c r="W42" s="371"/>
      <c r="X42" s="371"/>
      <c r="Y42" s="371"/>
      <c r="Z42" s="271"/>
      <c r="AA42" s="271"/>
      <c r="AB42" s="271"/>
      <c r="AC42" s="271"/>
      <c r="AD42" s="362"/>
      <c r="AE42" s="362"/>
      <c r="AF42" s="362"/>
      <c r="AG42" s="362"/>
      <c r="AH42" s="362"/>
      <c r="AI42" s="363" t="str">
        <f>janv!AI42</f>
        <v>Heures supplémentaires HS</v>
      </c>
      <c r="AJ42" s="387">
        <f>resume!N25</f>
        <v>0</v>
      </c>
    </row>
    <row r="43" spans="1:37" ht="15" x14ac:dyDescent="0.2">
      <c r="A43" s="222" t="str">
        <f>janv!A43</f>
        <v>Visa supérieur direct : .…..……....…..…..………</v>
      </c>
      <c r="B43" s="222"/>
      <c r="C43" s="222"/>
      <c r="D43" s="222"/>
      <c r="E43" s="222"/>
      <c r="F43" s="222"/>
      <c r="G43" s="425"/>
      <c r="H43" s="425"/>
      <c r="I43" s="425"/>
      <c r="K43" s="222"/>
      <c r="L43" s="222" t="str">
        <f>janv!L43</f>
        <v>Date : ……..…….……</v>
      </c>
      <c r="M43" s="227"/>
      <c r="N43" s="227"/>
      <c r="O43" s="227"/>
      <c r="P43" s="227"/>
      <c r="Q43" s="227"/>
      <c r="R43" s="227"/>
      <c r="S43" s="229"/>
      <c r="T43" s="271"/>
      <c r="U43" s="371"/>
      <c r="V43" s="371"/>
      <c r="W43" s="371"/>
      <c r="X43" s="371"/>
      <c r="Y43" s="371"/>
      <c r="Z43" s="371"/>
      <c r="AA43" s="271"/>
      <c r="AB43" s="271"/>
      <c r="AC43" s="271"/>
      <c r="AD43" s="364"/>
      <c r="AE43" s="364"/>
      <c r="AF43" s="364"/>
      <c r="AG43" s="364"/>
      <c r="AH43" s="364"/>
      <c r="AI43" s="373" t="str">
        <f>janv!AI43</f>
        <v>Compensation HS</v>
      </c>
      <c r="AJ43" s="374">
        <f>-AC39</f>
        <v>0</v>
      </c>
    </row>
    <row r="44" spans="1:37" ht="15" thickBot="1" x14ac:dyDescent="0.25">
      <c r="M44" s="227"/>
      <c r="N44" s="227"/>
      <c r="O44" s="227"/>
      <c r="P44" s="227"/>
      <c r="Q44" s="227"/>
      <c r="R44" s="227"/>
      <c r="S44" s="229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364"/>
      <c r="AE44" s="364"/>
      <c r="AF44" s="364"/>
      <c r="AG44" s="364"/>
      <c r="AH44" s="364"/>
      <c r="AI44" s="373" t="str">
        <f>janv!AI44</f>
        <v>Solde HS à la fin du mois précédent</v>
      </c>
      <c r="AJ44" s="388">
        <f ca="1">IF(NOW()&lt;B8,0,resume!P24)</f>
        <v>0</v>
      </c>
    </row>
    <row r="45" spans="1:37" ht="15.75" thickBot="1" x14ac:dyDescent="0.3">
      <c r="A45" s="222" t="str">
        <f>janv!A45</f>
        <v>Visa administration : …….……..………....………</v>
      </c>
      <c r="B45" s="222"/>
      <c r="C45" s="222"/>
      <c r="D45" s="222"/>
      <c r="E45" s="222"/>
      <c r="F45" s="222"/>
      <c r="G45" s="425"/>
      <c r="H45" s="425"/>
      <c r="I45" s="425"/>
      <c r="K45" s="222"/>
      <c r="L45" s="222" t="str">
        <f>janv!L45</f>
        <v>Date : ……..…….……</v>
      </c>
      <c r="M45" s="227"/>
      <c r="N45" s="227"/>
      <c r="O45" s="227"/>
      <c r="P45" s="227"/>
      <c r="Q45" s="227"/>
      <c r="R45" s="227"/>
      <c r="S45" s="375" t="str">
        <f>janv!S45</f>
        <v>Solde vacances à la fin du mois</v>
      </c>
      <c r="T45" s="376"/>
      <c r="U45" s="376"/>
      <c r="V45" s="376"/>
      <c r="W45" s="376"/>
      <c r="X45" s="376"/>
      <c r="Y45" s="376"/>
      <c r="Z45" s="376"/>
      <c r="AA45" s="385">
        <f>resume!U25</f>
        <v>0</v>
      </c>
      <c r="AB45" s="384" t="str">
        <f>janv!AB45</f>
        <v>jours</v>
      </c>
      <c r="AC45" s="376"/>
      <c r="AD45" s="382"/>
      <c r="AE45" s="382"/>
      <c r="AF45" s="382"/>
      <c r="AG45" s="382"/>
      <c r="AH45" s="382"/>
      <c r="AI45" s="383" t="str">
        <f>janv!AI45</f>
        <v>Solde HS à la fin du mois</v>
      </c>
      <c r="AJ45" s="379">
        <f>resume!P25</f>
        <v>0</v>
      </c>
    </row>
    <row r="48" spans="1:37" ht="15" x14ac:dyDescent="0.25">
      <c r="A48" t="str">
        <f>janv!A48</f>
        <v>JT = jours de travail / JF = jours fériés / JC = jours chômés</v>
      </c>
      <c r="AJ48" s="440" t="str">
        <f>janv!AJ48</f>
        <v>A remettre au responsable jusqu'au 5 du mois suivant</v>
      </c>
    </row>
  </sheetData>
  <sheetProtection algorithmName="SHA-512" hashValue="C3QMoP6K+CoaKaCKlklwJ2hOD2mj1QQRlm3uRf4whz0PFuB/o86ARor3DIbsMB0nZ+dz0JO0yctN58NU6zqXGQ==" saltValue="wYHDjJPFNVoMTU9R0/8akA==" spinCount="100000" sheet="1" objects="1" scenarios="1"/>
  <protectedRanges>
    <protectedRange sqref="AK8:AK38" name="Commentaire_1"/>
  </protectedRanges>
  <mergeCells count="1">
    <mergeCell ref="A2:B2"/>
  </mergeCells>
  <phoneticPr fontId="0" type="noConversion"/>
  <printOptions horizontalCentered="1"/>
  <pageMargins left="0.25" right="0.25" top="0.75" bottom="0.75" header="0.3" footer="0.3"/>
  <pageSetup paperSize="9" scale="63" orientation="landscape" horizontalDpi="1200" verticalDpi="300" r:id="rId1"/>
  <headerFooter alignWithMargins="0">
    <oddFooter>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showGridLines="0" workbookViewId="0">
      <pane xSplit="5" ySplit="7" topLeftCell="F8" activePane="bottomRight" state="frozenSplit"/>
      <selection activeCell="F47" sqref="F47"/>
      <selection pane="topRight" activeCell="F47" sqref="F47"/>
      <selection pane="bottomLeft" activeCell="F47" sqref="F47"/>
      <selection pane="bottomRight" activeCell="C19" sqref="C19"/>
    </sheetView>
  </sheetViews>
  <sheetFormatPr baseColWidth="10" defaultRowHeight="12.75" x14ac:dyDescent="0.2"/>
  <cols>
    <col min="1" max="3" width="5.42578125" customWidth="1"/>
    <col min="4" max="5" width="4.28515625" customWidth="1"/>
    <col min="6" max="17" width="4.42578125" customWidth="1"/>
    <col min="18" max="18" width="4.5703125" hidden="1" customWidth="1"/>
    <col min="19" max="20" width="4.5703125" customWidth="1"/>
    <col min="21" max="21" width="7.7109375" customWidth="1"/>
    <col min="22" max="25" width="5.28515625" customWidth="1"/>
    <col min="26" max="26" width="4.5703125" customWidth="1"/>
    <col min="27" max="28" width="7.5703125" customWidth="1"/>
    <col min="29" max="29" width="7" customWidth="1"/>
    <col min="30" max="30" width="11.7109375" bestFit="1" customWidth="1"/>
    <col min="31" max="31" width="7.85546875" bestFit="1" customWidth="1"/>
    <col min="32" max="35" width="7" customWidth="1"/>
    <col min="36" max="36" width="7.85546875" customWidth="1"/>
    <col min="37" max="37" width="29.28515625" customWidth="1"/>
  </cols>
  <sheetData>
    <row r="1" spans="1:37" ht="15" customHeight="1" x14ac:dyDescent="0.2">
      <c r="A1" s="222" t="str">
        <f>janv!A1</f>
        <v>HEP Fribourg</v>
      </c>
      <c r="B1" s="222"/>
      <c r="C1" s="222"/>
      <c r="D1" s="222"/>
      <c r="E1" s="222"/>
      <c r="F1" s="222" t="str">
        <f>janv!F1</f>
        <v>Nom</v>
      </c>
      <c r="G1" s="222"/>
      <c r="H1" s="223" t="str">
        <f>janv!H1</f>
        <v>Chocomeli</v>
      </c>
      <c r="I1" s="222"/>
      <c r="J1" s="222"/>
      <c r="K1" s="222"/>
      <c r="L1" s="222"/>
      <c r="M1" s="222"/>
      <c r="N1" s="222" t="str">
        <f>janv!N1</f>
        <v>Taux d'activité en %</v>
      </c>
      <c r="O1" s="222"/>
      <c r="P1" s="222"/>
      <c r="Q1" s="222"/>
      <c r="R1" s="222"/>
      <c r="S1" s="222"/>
      <c r="T1" s="222"/>
      <c r="U1" s="223">
        <f>janv!U1</f>
        <v>100</v>
      </c>
      <c r="V1" s="222"/>
      <c r="W1" s="222"/>
      <c r="X1" s="222"/>
      <c r="Y1" s="222"/>
      <c r="Z1" s="222"/>
      <c r="AA1" s="222"/>
      <c r="AB1" s="222"/>
      <c r="AC1" s="222" t="str">
        <f>janv!AC1</f>
        <v>No personnel</v>
      </c>
      <c r="AD1" s="222"/>
      <c r="AE1" s="222"/>
      <c r="AF1" s="222"/>
      <c r="AG1" s="223">
        <f>janv!AG1</f>
        <v>0</v>
      </c>
      <c r="AH1" s="222"/>
      <c r="AI1" s="222"/>
      <c r="AJ1" s="222"/>
    </row>
    <row r="2" spans="1:37" ht="15" customHeight="1" x14ac:dyDescent="0.2">
      <c r="A2" s="501">
        <f>B8</f>
        <v>43770</v>
      </c>
      <c r="B2" s="502"/>
      <c r="C2" s="222">
        <f>janv!C2</f>
        <v>2019</v>
      </c>
      <c r="D2" s="222"/>
      <c r="E2" s="222"/>
      <c r="F2" s="222" t="str">
        <f>janv!F2</f>
        <v>Prénom</v>
      </c>
      <c r="G2" s="222"/>
      <c r="H2" s="223" t="str">
        <f>janv!H2</f>
        <v>Gabriel</v>
      </c>
      <c r="I2" s="222"/>
      <c r="J2" s="222"/>
      <c r="K2" s="222"/>
      <c r="L2" s="222"/>
      <c r="M2" s="222"/>
      <c r="N2" s="222" t="str">
        <f>janv!N2</f>
        <v>Heures par jour selon %</v>
      </c>
      <c r="O2" s="222"/>
      <c r="P2" s="222"/>
      <c r="Q2" s="222"/>
      <c r="R2" s="222"/>
      <c r="S2" s="222"/>
      <c r="T2" s="222"/>
      <c r="U2" s="223">
        <f>janv!U2</f>
        <v>8.4</v>
      </c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</row>
    <row r="3" spans="1:37" ht="13.5" thickBot="1" x14ac:dyDescent="0.2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</row>
    <row r="4" spans="1:37" ht="13.5" thickBot="1" x14ac:dyDescent="0.25">
      <c r="A4" s="171" t="s">
        <v>64</v>
      </c>
      <c r="B4" s="59"/>
      <c r="C4" s="169" t="str">
        <f>janv!C4</f>
        <v>OFFICE DU</v>
      </c>
      <c r="D4" s="60"/>
      <c r="E4" s="61"/>
      <c r="F4" s="62" t="str">
        <f>janv!F4</f>
        <v>PRESENCES</v>
      </c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0"/>
      <c r="T4" s="60"/>
      <c r="U4" s="60"/>
      <c r="V4" s="60"/>
      <c r="W4" s="64"/>
      <c r="X4" s="64"/>
      <c r="Y4" s="60"/>
      <c r="Z4" s="61"/>
      <c r="AA4" s="65" t="str">
        <f>janv!AA4</f>
        <v>ABSENCES JUSTIFIEES</v>
      </c>
      <c r="AB4" s="66"/>
      <c r="AC4" s="63"/>
      <c r="AD4" s="63" t="str">
        <f>janv!AD4</f>
        <v>(1/10)</v>
      </c>
      <c r="AE4" s="63"/>
      <c r="AF4" s="63"/>
      <c r="AG4" s="63"/>
      <c r="AH4" s="60"/>
      <c r="AI4" s="61"/>
      <c r="AJ4" s="67" t="str">
        <f>janv!AJ4</f>
        <v>Heures</v>
      </c>
    </row>
    <row r="5" spans="1:37" x14ac:dyDescent="0.2">
      <c r="A5" s="172"/>
      <c r="B5" s="69"/>
      <c r="C5" s="170" t="str">
        <f>janv!C5</f>
        <v>PERSONNEL</v>
      </c>
      <c r="D5" s="56"/>
      <c r="E5" s="13"/>
      <c r="F5" s="70" t="str">
        <f>janv!F5</f>
        <v>Matin</v>
      </c>
      <c r="G5" s="71"/>
      <c r="H5" s="72"/>
      <c r="I5" s="73"/>
      <c r="J5" s="74" t="str">
        <f>janv!J5</f>
        <v>Après-midi</v>
      </c>
      <c r="K5" s="71"/>
      <c r="L5" s="72"/>
      <c r="M5" s="72"/>
      <c r="N5" s="74" t="str">
        <f>janv!N5</f>
        <v>Soir / autres</v>
      </c>
      <c r="O5" s="71"/>
      <c r="P5" s="72"/>
      <c r="Q5" s="75"/>
      <c r="R5" s="58"/>
      <c r="S5" s="76"/>
      <c r="T5" s="77"/>
      <c r="U5" s="78"/>
      <c r="V5" s="230" t="str">
        <f>janv!V5</f>
        <v>Répartition par</v>
      </c>
      <c r="W5" s="231"/>
      <c r="X5" s="231"/>
      <c r="Y5" s="232"/>
      <c r="Z5" s="233"/>
      <c r="AA5" s="14" t="str">
        <f>janv!AA5</f>
        <v>Vacances année</v>
      </c>
      <c r="AB5" s="234"/>
      <c r="AC5" s="235" t="str">
        <f>janv!AC5</f>
        <v>Comp.</v>
      </c>
      <c r="AD5" s="236" t="str">
        <f>janv!AD5</f>
        <v>Maladie</v>
      </c>
      <c r="AE5" s="236" t="str">
        <f>janv!AE5</f>
        <v>Maladie</v>
      </c>
      <c r="AF5" s="2" t="str">
        <f>janv!AF5</f>
        <v>Autre</v>
      </c>
      <c r="AG5" s="237"/>
      <c r="AH5" s="238"/>
      <c r="AI5" s="239"/>
      <c r="AJ5" s="240" t="str">
        <f>janv!AJ5</f>
        <v>vali-</v>
      </c>
    </row>
    <row r="6" spans="1:37" ht="13.5" thickBot="1" x14ac:dyDescent="0.25">
      <c r="A6" s="173"/>
      <c r="B6" s="1"/>
      <c r="C6" s="168"/>
      <c r="D6" s="56"/>
      <c r="E6" s="13"/>
      <c r="F6" s="79" t="str">
        <f>janv!F6</f>
        <v>arrivée</v>
      </c>
      <c r="G6" s="80"/>
      <c r="H6" s="81" t="str">
        <f>janv!H6</f>
        <v>départ</v>
      </c>
      <c r="I6" s="80"/>
      <c r="J6" s="81" t="str">
        <f>janv!J6</f>
        <v>arrivée</v>
      </c>
      <c r="K6" s="80"/>
      <c r="L6" s="81" t="str">
        <f>janv!L6</f>
        <v>départ</v>
      </c>
      <c r="M6" s="82"/>
      <c r="N6" s="81" t="str">
        <f>janv!N6</f>
        <v>arrivée</v>
      </c>
      <c r="O6" s="80"/>
      <c r="P6" s="81" t="str">
        <f>janv!P6</f>
        <v>départ</v>
      </c>
      <c r="Q6" s="83"/>
      <c r="R6" s="57"/>
      <c r="S6" s="76" t="str">
        <f>janv!S6</f>
        <v>TOTAL</v>
      </c>
      <c r="T6" s="84"/>
      <c r="U6" s="78" t="str">
        <f>janv!U6</f>
        <v>TOTAL</v>
      </c>
      <c r="V6" s="241" t="str">
        <f>janv!V6</f>
        <v>secteur d'activité</v>
      </c>
      <c r="W6" s="242"/>
      <c r="X6" s="242"/>
      <c r="Y6" s="243"/>
      <c r="Z6" s="244" t="str">
        <f>janv!Z6</f>
        <v>(1/10)</v>
      </c>
      <c r="AA6" s="164" t="str">
        <f>janv!AA6</f>
        <v>courante</v>
      </c>
      <c r="AB6" s="85" t="str">
        <f>janv!AB6</f>
        <v>préc.</v>
      </c>
      <c r="AC6" s="235" t="str">
        <f>janv!AC6</f>
        <v>HS</v>
      </c>
      <c r="AD6" s="245" t="str">
        <f>janv!AD6</f>
        <v>(sans médecin)</v>
      </c>
      <c r="AE6" s="245" t="str">
        <f>janv!AE6</f>
        <v>(médecin)</v>
      </c>
      <c r="AF6" s="246"/>
      <c r="AG6" s="87"/>
      <c r="AH6" s="88"/>
      <c r="AI6" s="89" t="str">
        <f>janv!AI6</f>
        <v>TOTAL</v>
      </c>
      <c r="AJ6" s="247" t="str">
        <f>janv!AJ6</f>
        <v>dées</v>
      </c>
    </row>
    <row r="7" spans="1:37" ht="13.5" thickBot="1" x14ac:dyDescent="0.25">
      <c r="A7" s="174" t="str">
        <f>janv!A7</f>
        <v>Jour</v>
      </c>
      <c r="B7" s="90"/>
      <c r="C7" s="91" t="s">
        <v>200</v>
      </c>
      <c r="D7" s="489" t="s">
        <v>201</v>
      </c>
      <c r="E7" s="488" t="s">
        <v>202</v>
      </c>
      <c r="F7" s="92" t="str">
        <f>janv!F7</f>
        <v>h</v>
      </c>
      <c r="G7" s="93" t="str">
        <f>janv!G7</f>
        <v>mm</v>
      </c>
      <c r="H7" s="94" t="str">
        <f>janv!H7</f>
        <v>h</v>
      </c>
      <c r="I7" s="93" t="str">
        <f>janv!I7</f>
        <v>mm</v>
      </c>
      <c r="J7" s="94" t="str">
        <f>janv!J7</f>
        <v>h</v>
      </c>
      <c r="K7" s="93" t="str">
        <f>janv!K7</f>
        <v>mm</v>
      </c>
      <c r="L7" s="94" t="str">
        <f>janv!L7</f>
        <v>h</v>
      </c>
      <c r="M7" s="93" t="str">
        <f>janv!M7</f>
        <v>mm</v>
      </c>
      <c r="N7" s="95" t="str">
        <f>janv!N7</f>
        <v>h</v>
      </c>
      <c r="O7" s="93" t="str">
        <f>janv!O7</f>
        <v>mm</v>
      </c>
      <c r="P7" s="96" t="str">
        <f>janv!P7</f>
        <v>h</v>
      </c>
      <c r="Q7" s="97" t="str">
        <f>janv!Q7</f>
        <v>mm</v>
      </c>
      <c r="R7" s="98"/>
      <c r="S7" s="99" t="str">
        <f>janv!S7</f>
        <v>h</v>
      </c>
      <c r="T7" s="100" t="str">
        <f>janv!T7</f>
        <v>mm</v>
      </c>
      <c r="U7" s="101" t="str">
        <f>janv!U7</f>
        <v>(1/100)</v>
      </c>
      <c r="V7" s="452" t="str">
        <f>janv!V7</f>
        <v>S1</v>
      </c>
      <c r="W7" s="451" t="str">
        <f>janv!W7</f>
        <v>S2</v>
      </c>
      <c r="X7" s="453" t="str">
        <f>janv!X7</f>
        <v>S3</v>
      </c>
      <c r="Y7" s="453" t="str">
        <f>janv!Y7</f>
        <v>S4</v>
      </c>
      <c r="Z7" s="102"/>
      <c r="AA7" s="248">
        <f>janv!AA7</f>
        <v>290</v>
      </c>
      <c r="AB7" s="249">
        <f>janv!AB7</f>
        <v>300</v>
      </c>
      <c r="AC7" s="485">
        <f>janv!AC7</f>
        <v>50</v>
      </c>
      <c r="AD7" s="250">
        <f>janv!AD7</f>
        <v>153</v>
      </c>
      <c r="AE7" s="250">
        <f>janv!AE7</f>
        <v>154</v>
      </c>
      <c r="AF7" s="251" t="str">
        <f>janv!AF7</f>
        <v>Heures</v>
      </c>
      <c r="AG7" s="249" t="str">
        <f>janv!AG7</f>
        <v>code</v>
      </c>
      <c r="AH7" s="252"/>
      <c r="AI7" s="253" t="str">
        <f>janv!AI7</f>
        <v>(1/10)</v>
      </c>
      <c r="AJ7" s="103" t="str">
        <f>janv!AJ7</f>
        <v>(1/10)</v>
      </c>
      <c r="AK7" s="491" t="s">
        <v>203</v>
      </c>
    </row>
    <row r="8" spans="1:37" ht="15" x14ac:dyDescent="0.2">
      <c r="A8" s="177">
        <f>B8</f>
        <v>43770</v>
      </c>
      <c r="B8" s="156">
        <f>oct!B38+1</f>
        <v>43770</v>
      </c>
      <c r="C8" s="157"/>
      <c r="D8" s="158">
        <v>1</v>
      </c>
      <c r="E8" s="159"/>
      <c r="F8" s="107"/>
      <c r="G8" s="108"/>
      <c r="H8" s="109"/>
      <c r="I8" s="108"/>
      <c r="J8" s="109"/>
      <c r="K8" s="108"/>
      <c r="L8" s="109"/>
      <c r="M8" s="110"/>
      <c r="N8" s="111"/>
      <c r="O8" s="447"/>
      <c r="P8" s="112"/>
      <c r="Q8" s="449"/>
      <c r="R8" s="113">
        <f>((H8*60)+I8)-((F8*60)+G8)+((L8*60)+M8)-((J8*60)+K8)+((P8*60)+Q8)-((N8*60)+O8)</f>
        <v>0</v>
      </c>
      <c r="S8" s="114">
        <f>INT(R8/60)</f>
        <v>0</v>
      </c>
      <c r="T8" s="115">
        <f>R8-(60*S8)</f>
        <v>0</v>
      </c>
      <c r="U8" s="437">
        <f>S8+ROUND((100/60*T8)/100,2)</f>
        <v>0</v>
      </c>
      <c r="V8" s="116"/>
      <c r="W8" s="117"/>
      <c r="X8" s="118"/>
      <c r="Y8" s="118"/>
      <c r="Z8" s="254" t="str">
        <f>IF((V8+W8+X8+Y8=0),"",IF((V8+W8+X8+Y8)=U8,"OK","ERR"))</f>
        <v/>
      </c>
      <c r="AA8" s="122"/>
      <c r="AB8" s="119"/>
      <c r="AC8" s="120"/>
      <c r="AD8" s="121"/>
      <c r="AE8" s="121"/>
      <c r="AF8" s="122"/>
      <c r="AG8" s="160"/>
      <c r="AH8" s="254" t="str">
        <f t="shared" ref="AH8:AH37" si="0">IF((AI8=0),"",IF((U8+AI8)&gt;8.4,"?",""))</f>
        <v/>
      </c>
      <c r="AI8" s="133">
        <f t="shared" ref="AI8:AI37" si="1">SUM(AA8:AF8)</f>
        <v>0</v>
      </c>
      <c r="AJ8" s="133">
        <f t="shared" ref="AJ8:AJ37" si="2">U8+AI8</f>
        <v>0</v>
      </c>
      <c r="AK8" s="492"/>
    </row>
    <row r="9" spans="1:37" ht="15" x14ac:dyDescent="0.2">
      <c r="A9" s="177">
        <f t="shared" ref="A9:A37" si="3">B9</f>
        <v>43771</v>
      </c>
      <c r="B9" s="124">
        <f t="shared" ref="B9:B37" si="4">B8+1</f>
        <v>43771</v>
      </c>
      <c r="C9" s="125"/>
      <c r="D9" s="126"/>
      <c r="E9" s="127"/>
      <c r="F9" s="107"/>
      <c r="G9" s="108"/>
      <c r="H9" s="109"/>
      <c r="I9" s="108"/>
      <c r="J9" s="109"/>
      <c r="K9" s="108"/>
      <c r="L9" s="109"/>
      <c r="M9" s="110"/>
      <c r="N9" s="111"/>
      <c r="O9" s="447"/>
      <c r="P9" s="112"/>
      <c r="Q9" s="449"/>
      <c r="R9" s="113">
        <f t="shared" ref="R9:R37" si="5">((H9*60)+I9)-((F9*60)+G9)+((L9*60)+M9)-((J9*60)+K9)+((P9*60)+Q9)-((N9*60)+O9)</f>
        <v>0</v>
      </c>
      <c r="S9" s="114">
        <f t="shared" ref="S9:S37" si="6">INT(R9/60)</f>
        <v>0</v>
      </c>
      <c r="T9" s="115">
        <f t="shared" ref="T9:T37" si="7">R9-(60*S9)</f>
        <v>0</v>
      </c>
      <c r="U9" s="437">
        <f t="shared" ref="U9:U37" si="8">S9+ROUND((100/60*T9)/100,2)</f>
        <v>0</v>
      </c>
      <c r="V9" s="116"/>
      <c r="W9" s="117"/>
      <c r="X9" s="118"/>
      <c r="Y9" s="118"/>
      <c r="Z9" s="254" t="str">
        <f t="shared" ref="Z9:Z37" si="9">IF((V9+W9+X9+Y9=0),"",IF((V9+W9+X9+Y9)=U9,"OK","ERR"))</f>
        <v/>
      </c>
      <c r="AA9" s="131"/>
      <c r="AB9" s="128"/>
      <c r="AC9" s="129"/>
      <c r="AD9" s="130"/>
      <c r="AE9" s="130"/>
      <c r="AF9" s="131"/>
      <c r="AG9" s="132"/>
      <c r="AH9" s="254" t="str">
        <f t="shared" si="0"/>
        <v/>
      </c>
      <c r="AI9" s="133">
        <f t="shared" si="1"/>
        <v>0</v>
      </c>
      <c r="AJ9" s="133">
        <f t="shared" si="2"/>
        <v>0</v>
      </c>
      <c r="AK9" s="492"/>
    </row>
    <row r="10" spans="1:37" ht="15" x14ac:dyDescent="0.2">
      <c r="A10" s="177">
        <f t="shared" si="3"/>
        <v>43772</v>
      </c>
      <c r="B10" s="124">
        <f t="shared" si="4"/>
        <v>43772</v>
      </c>
      <c r="C10" s="125"/>
      <c r="D10" s="126"/>
      <c r="E10" s="127"/>
      <c r="F10" s="107"/>
      <c r="G10" s="108"/>
      <c r="H10" s="109"/>
      <c r="I10" s="108"/>
      <c r="J10" s="109"/>
      <c r="K10" s="108"/>
      <c r="L10" s="109"/>
      <c r="M10" s="110"/>
      <c r="N10" s="111"/>
      <c r="O10" s="447"/>
      <c r="P10" s="112"/>
      <c r="Q10" s="449"/>
      <c r="R10" s="113">
        <f t="shared" si="5"/>
        <v>0</v>
      </c>
      <c r="S10" s="114">
        <f t="shared" si="6"/>
        <v>0</v>
      </c>
      <c r="T10" s="115">
        <f t="shared" si="7"/>
        <v>0</v>
      </c>
      <c r="U10" s="437">
        <f t="shared" si="8"/>
        <v>0</v>
      </c>
      <c r="V10" s="116"/>
      <c r="W10" s="117"/>
      <c r="X10" s="118"/>
      <c r="Y10" s="118"/>
      <c r="Z10" s="254" t="str">
        <f t="shared" si="9"/>
        <v/>
      </c>
      <c r="AA10" s="131"/>
      <c r="AB10" s="128"/>
      <c r="AC10" s="129"/>
      <c r="AD10" s="130"/>
      <c r="AE10" s="130"/>
      <c r="AF10" s="131"/>
      <c r="AG10" s="132"/>
      <c r="AH10" s="254" t="str">
        <f t="shared" si="0"/>
        <v/>
      </c>
      <c r="AI10" s="133">
        <f t="shared" si="1"/>
        <v>0</v>
      </c>
      <c r="AJ10" s="133">
        <f t="shared" si="2"/>
        <v>0</v>
      </c>
      <c r="AK10" s="493"/>
    </row>
    <row r="11" spans="1:37" ht="15" x14ac:dyDescent="0.2">
      <c r="A11" s="177">
        <f t="shared" si="3"/>
        <v>43773</v>
      </c>
      <c r="B11" s="124">
        <f t="shared" si="4"/>
        <v>43773</v>
      </c>
      <c r="C11" s="125">
        <v>1</v>
      </c>
      <c r="D11" s="126"/>
      <c r="E11" s="127"/>
      <c r="F11" s="107"/>
      <c r="G11" s="108"/>
      <c r="H11" s="109"/>
      <c r="I11" s="108"/>
      <c r="J11" s="109"/>
      <c r="K11" s="108"/>
      <c r="L11" s="109"/>
      <c r="M11" s="110"/>
      <c r="N11" s="111"/>
      <c r="O11" s="447"/>
      <c r="P11" s="112"/>
      <c r="Q11" s="449"/>
      <c r="R11" s="113">
        <f t="shared" si="5"/>
        <v>0</v>
      </c>
      <c r="S11" s="114">
        <f t="shared" si="6"/>
        <v>0</v>
      </c>
      <c r="T11" s="115">
        <f t="shared" si="7"/>
        <v>0</v>
      </c>
      <c r="U11" s="437">
        <f t="shared" si="8"/>
        <v>0</v>
      </c>
      <c r="V11" s="116"/>
      <c r="W11" s="117"/>
      <c r="X11" s="118"/>
      <c r="Y11" s="118"/>
      <c r="Z11" s="254" t="str">
        <f t="shared" si="9"/>
        <v/>
      </c>
      <c r="AA11" s="131"/>
      <c r="AB11" s="128"/>
      <c r="AC11" s="129"/>
      <c r="AD11" s="130"/>
      <c r="AE11" s="130"/>
      <c r="AF11" s="131"/>
      <c r="AG11" s="132"/>
      <c r="AH11" s="254" t="str">
        <f t="shared" si="0"/>
        <v/>
      </c>
      <c r="AI11" s="133">
        <f t="shared" si="1"/>
        <v>0</v>
      </c>
      <c r="AJ11" s="133">
        <f t="shared" si="2"/>
        <v>0</v>
      </c>
      <c r="AK11" s="492"/>
    </row>
    <row r="12" spans="1:37" ht="15" x14ac:dyDescent="0.2">
      <c r="A12" s="177">
        <f t="shared" si="3"/>
        <v>43774</v>
      </c>
      <c r="B12" s="124">
        <f t="shared" si="4"/>
        <v>43774</v>
      </c>
      <c r="C12" s="125">
        <v>1</v>
      </c>
      <c r="D12" s="126"/>
      <c r="E12" s="127"/>
      <c r="F12" s="107"/>
      <c r="G12" s="108"/>
      <c r="H12" s="109"/>
      <c r="I12" s="108"/>
      <c r="J12" s="109"/>
      <c r="K12" s="108"/>
      <c r="L12" s="109"/>
      <c r="M12" s="110"/>
      <c r="N12" s="111"/>
      <c r="O12" s="447"/>
      <c r="P12" s="112"/>
      <c r="Q12" s="449"/>
      <c r="R12" s="113">
        <f t="shared" si="5"/>
        <v>0</v>
      </c>
      <c r="S12" s="114">
        <f t="shared" si="6"/>
        <v>0</v>
      </c>
      <c r="T12" s="115">
        <f t="shared" si="7"/>
        <v>0</v>
      </c>
      <c r="U12" s="437">
        <f t="shared" si="8"/>
        <v>0</v>
      </c>
      <c r="V12" s="116"/>
      <c r="W12" s="117"/>
      <c r="X12" s="118"/>
      <c r="Y12" s="118"/>
      <c r="Z12" s="254" t="str">
        <f t="shared" si="9"/>
        <v/>
      </c>
      <c r="AA12" s="131"/>
      <c r="AB12" s="128"/>
      <c r="AC12" s="129"/>
      <c r="AD12" s="130"/>
      <c r="AE12" s="130"/>
      <c r="AF12" s="131"/>
      <c r="AG12" s="132"/>
      <c r="AH12" s="254" t="str">
        <f t="shared" si="0"/>
        <v/>
      </c>
      <c r="AI12" s="133">
        <f t="shared" si="1"/>
        <v>0</v>
      </c>
      <c r="AJ12" s="133">
        <f t="shared" si="2"/>
        <v>0</v>
      </c>
      <c r="AK12" s="492"/>
    </row>
    <row r="13" spans="1:37" ht="15" x14ac:dyDescent="0.2">
      <c r="A13" s="177">
        <f t="shared" si="3"/>
        <v>43775</v>
      </c>
      <c r="B13" s="124">
        <f t="shared" si="4"/>
        <v>43775</v>
      </c>
      <c r="C13" s="125">
        <v>1</v>
      </c>
      <c r="D13" s="126"/>
      <c r="E13" s="127"/>
      <c r="F13" s="107"/>
      <c r="G13" s="108"/>
      <c r="H13" s="109"/>
      <c r="I13" s="108"/>
      <c r="J13" s="109"/>
      <c r="K13" s="108"/>
      <c r="L13" s="109"/>
      <c r="M13" s="110"/>
      <c r="N13" s="111"/>
      <c r="O13" s="447"/>
      <c r="P13" s="112"/>
      <c r="Q13" s="449"/>
      <c r="R13" s="113">
        <f t="shared" si="5"/>
        <v>0</v>
      </c>
      <c r="S13" s="114">
        <f t="shared" si="6"/>
        <v>0</v>
      </c>
      <c r="T13" s="115">
        <f t="shared" si="7"/>
        <v>0</v>
      </c>
      <c r="U13" s="437">
        <f t="shared" si="8"/>
        <v>0</v>
      </c>
      <c r="V13" s="116"/>
      <c r="W13" s="117"/>
      <c r="X13" s="118"/>
      <c r="Y13" s="118"/>
      <c r="Z13" s="254" t="str">
        <f t="shared" si="9"/>
        <v/>
      </c>
      <c r="AA13" s="131"/>
      <c r="AB13" s="128"/>
      <c r="AC13" s="129"/>
      <c r="AD13" s="130"/>
      <c r="AE13" s="130"/>
      <c r="AF13" s="131"/>
      <c r="AG13" s="132"/>
      <c r="AH13" s="254" t="str">
        <f t="shared" si="0"/>
        <v/>
      </c>
      <c r="AI13" s="133">
        <f t="shared" si="1"/>
        <v>0</v>
      </c>
      <c r="AJ13" s="133">
        <f t="shared" si="2"/>
        <v>0</v>
      </c>
      <c r="AK13" s="493"/>
    </row>
    <row r="14" spans="1:37" ht="15" x14ac:dyDescent="0.2">
      <c r="A14" s="177">
        <f t="shared" si="3"/>
        <v>43776</v>
      </c>
      <c r="B14" s="124">
        <f t="shared" si="4"/>
        <v>43776</v>
      </c>
      <c r="C14" s="125">
        <v>1</v>
      </c>
      <c r="D14" s="126"/>
      <c r="E14" s="127"/>
      <c r="F14" s="107"/>
      <c r="G14" s="108"/>
      <c r="H14" s="109"/>
      <c r="I14" s="108"/>
      <c r="J14" s="109"/>
      <c r="K14" s="108"/>
      <c r="L14" s="109"/>
      <c r="M14" s="110"/>
      <c r="N14" s="111"/>
      <c r="O14" s="447"/>
      <c r="P14" s="112"/>
      <c r="Q14" s="449"/>
      <c r="R14" s="113">
        <f t="shared" si="5"/>
        <v>0</v>
      </c>
      <c r="S14" s="114">
        <f t="shared" si="6"/>
        <v>0</v>
      </c>
      <c r="T14" s="115">
        <f t="shared" si="7"/>
        <v>0</v>
      </c>
      <c r="U14" s="437">
        <f t="shared" si="8"/>
        <v>0</v>
      </c>
      <c r="V14" s="116"/>
      <c r="W14" s="117"/>
      <c r="X14" s="118"/>
      <c r="Y14" s="118"/>
      <c r="Z14" s="254" t="str">
        <f t="shared" si="9"/>
        <v/>
      </c>
      <c r="AA14" s="131"/>
      <c r="AB14" s="128"/>
      <c r="AC14" s="129"/>
      <c r="AD14" s="130"/>
      <c r="AE14" s="130"/>
      <c r="AF14" s="131"/>
      <c r="AG14" s="132"/>
      <c r="AH14" s="254" t="str">
        <f t="shared" si="0"/>
        <v/>
      </c>
      <c r="AI14" s="133">
        <f t="shared" si="1"/>
        <v>0</v>
      </c>
      <c r="AJ14" s="133">
        <f t="shared" si="2"/>
        <v>0</v>
      </c>
      <c r="AK14" s="493"/>
    </row>
    <row r="15" spans="1:37" ht="15" x14ac:dyDescent="0.2">
      <c r="A15" s="177">
        <f t="shared" si="3"/>
        <v>43777</v>
      </c>
      <c r="B15" s="124">
        <f t="shared" si="4"/>
        <v>43777</v>
      </c>
      <c r="C15" s="125">
        <v>1</v>
      </c>
      <c r="D15" s="126"/>
      <c r="E15" s="127"/>
      <c r="F15" s="107"/>
      <c r="G15" s="108"/>
      <c r="H15" s="109"/>
      <c r="I15" s="108"/>
      <c r="J15" s="109"/>
      <c r="K15" s="108"/>
      <c r="L15" s="109"/>
      <c r="M15" s="110"/>
      <c r="N15" s="111"/>
      <c r="O15" s="447"/>
      <c r="P15" s="112"/>
      <c r="Q15" s="449"/>
      <c r="R15" s="113">
        <f t="shared" si="5"/>
        <v>0</v>
      </c>
      <c r="S15" s="114">
        <f t="shared" si="6"/>
        <v>0</v>
      </c>
      <c r="T15" s="115">
        <f t="shared" si="7"/>
        <v>0</v>
      </c>
      <c r="U15" s="437">
        <f t="shared" si="8"/>
        <v>0</v>
      </c>
      <c r="V15" s="116"/>
      <c r="W15" s="117"/>
      <c r="X15" s="118"/>
      <c r="Y15" s="118"/>
      <c r="Z15" s="254" t="str">
        <f t="shared" si="9"/>
        <v/>
      </c>
      <c r="AA15" s="131"/>
      <c r="AB15" s="128"/>
      <c r="AC15" s="129"/>
      <c r="AD15" s="130"/>
      <c r="AE15" s="130"/>
      <c r="AF15" s="131"/>
      <c r="AG15" s="132"/>
      <c r="AH15" s="254" t="str">
        <f t="shared" si="0"/>
        <v/>
      </c>
      <c r="AI15" s="133">
        <f t="shared" si="1"/>
        <v>0</v>
      </c>
      <c r="AJ15" s="133">
        <f t="shared" si="2"/>
        <v>0</v>
      </c>
      <c r="AK15" s="493"/>
    </row>
    <row r="16" spans="1:37" ht="15" x14ac:dyDescent="0.2">
      <c r="A16" s="177">
        <f t="shared" si="3"/>
        <v>43778</v>
      </c>
      <c r="B16" s="124">
        <f t="shared" si="4"/>
        <v>43778</v>
      </c>
      <c r="C16" s="125"/>
      <c r="D16" s="126"/>
      <c r="E16" s="127"/>
      <c r="F16" s="107"/>
      <c r="G16" s="108"/>
      <c r="H16" s="109"/>
      <c r="I16" s="108"/>
      <c r="J16" s="109"/>
      <c r="K16" s="108"/>
      <c r="L16" s="109"/>
      <c r="M16" s="110"/>
      <c r="N16" s="111"/>
      <c r="O16" s="447"/>
      <c r="P16" s="112"/>
      <c r="Q16" s="449"/>
      <c r="R16" s="113">
        <f t="shared" si="5"/>
        <v>0</v>
      </c>
      <c r="S16" s="114">
        <f t="shared" si="6"/>
        <v>0</v>
      </c>
      <c r="T16" s="115">
        <f t="shared" si="7"/>
        <v>0</v>
      </c>
      <c r="U16" s="437">
        <f t="shared" si="8"/>
        <v>0</v>
      </c>
      <c r="V16" s="116"/>
      <c r="W16" s="117"/>
      <c r="X16" s="118"/>
      <c r="Y16" s="118"/>
      <c r="Z16" s="254" t="str">
        <f t="shared" si="9"/>
        <v/>
      </c>
      <c r="AA16" s="131"/>
      <c r="AB16" s="128"/>
      <c r="AC16" s="129"/>
      <c r="AD16" s="130"/>
      <c r="AE16" s="130"/>
      <c r="AF16" s="131"/>
      <c r="AG16" s="132"/>
      <c r="AH16" s="254" t="str">
        <f t="shared" si="0"/>
        <v/>
      </c>
      <c r="AI16" s="133">
        <f t="shared" si="1"/>
        <v>0</v>
      </c>
      <c r="AJ16" s="133">
        <f t="shared" si="2"/>
        <v>0</v>
      </c>
      <c r="AK16" s="493"/>
    </row>
    <row r="17" spans="1:37" ht="15" x14ac:dyDescent="0.2">
      <c r="A17" s="177">
        <f t="shared" si="3"/>
        <v>43779</v>
      </c>
      <c r="B17" s="124">
        <f t="shared" si="4"/>
        <v>43779</v>
      </c>
      <c r="C17" s="125"/>
      <c r="D17" s="126"/>
      <c r="E17" s="127"/>
      <c r="F17" s="107"/>
      <c r="G17" s="108"/>
      <c r="H17" s="109"/>
      <c r="I17" s="108"/>
      <c r="J17" s="109"/>
      <c r="K17" s="108"/>
      <c r="L17" s="109"/>
      <c r="M17" s="110"/>
      <c r="N17" s="111"/>
      <c r="O17" s="447"/>
      <c r="P17" s="112"/>
      <c r="Q17" s="449"/>
      <c r="R17" s="113">
        <f t="shared" si="5"/>
        <v>0</v>
      </c>
      <c r="S17" s="114">
        <f t="shared" si="6"/>
        <v>0</v>
      </c>
      <c r="T17" s="115">
        <f t="shared" si="7"/>
        <v>0</v>
      </c>
      <c r="U17" s="437">
        <f t="shared" si="8"/>
        <v>0</v>
      </c>
      <c r="V17" s="116"/>
      <c r="W17" s="117"/>
      <c r="X17" s="118"/>
      <c r="Y17" s="118"/>
      <c r="Z17" s="254" t="str">
        <f t="shared" si="9"/>
        <v/>
      </c>
      <c r="AA17" s="131"/>
      <c r="AB17" s="128"/>
      <c r="AC17" s="129"/>
      <c r="AD17" s="130"/>
      <c r="AE17" s="130"/>
      <c r="AF17" s="131"/>
      <c r="AG17" s="132"/>
      <c r="AH17" s="254" t="str">
        <f t="shared" si="0"/>
        <v/>
      </c>
      <c r="AI17" s="133">
        <f t="shared" si="1"/>
        <v>0</v>
      </c>
      <c r="AJ17" s="133">
        <f t="shared" si="2"/>
        <v>0</v>
      </c>
      <c r="AK17" s="493"/>
    </row>
    <row r="18" spans="1:37" ht="15" x14ac:dyDescent="0.2">
      <c r="A18" s="177">
        <f t="shared" si="3"/>
        <v>43780</v>
      </c>
      <c r="B18" s="124">
        <f t="shared" si="4"/>
        <v>43780</v>
      </c>
      <c r="C18" s="125">
        <v>1</v>
      </c>
      <c r="D18" s="126"/>
      <c r="E18" s="127"/>
      <c r="F18" s="107"/>
      <c r="G18" s="108"/>
      <c r="H18" s="109"/>
      <c r="I18" s="108"/>
      <c r="J18" s="109"/>
      <c r="K18" s="108"/>
      <c r="L18" s="109"/>
      <c r="M18" s="110"/>
      <c r="N18" s="111"/>
      <c r="O18" s="447"/>
      <c r="P18" s="112"/>
      <c r="Q18" s="449"/>
      <c r="R18" s="113">
        <f t="shared" si="5"/>
        <v>0</v>
      </c>
      <c r="S18" s="114">
        <f t="shared" si="6"/>
        <v>0</v>
      </c>
      <c r="T18" s="115">
        <f t="shared" si="7"/>
        <v>0</v>
      </c>
      <c r="U18" s="437">
        <f t="shared" si="8"/>
        <v>0</v>
      </c>
      <c r="V18" s="116"/>
      <c r="W18" s="117"/>
      <c r="X18" s="118"/>
      <c r="Y18" s="118"/>
      <c r="Z18" s="254" t="str">
        <f t="shared" si="9"/>
        <v/>
      </c>
      <c r="AA18" s="131"/>
      <c r="AB18" s="128"/>
      <c r="AC18" s="129"/>
      <c r="AD18" s="130"/>
      <c r="AE18" s="130"/>
      <c r="AF18" s="131"/>
      <c r="AG18" s="132"/>
      <c r="AH18" s="254" t="str">
        <f t="shared" si="0"/>
        <v/>
      </c>
      <c r="AI18" s="133">
        <f t="shared" si="1"/>
        <v>0</v>
      </c>
      <c r="AJ18" s="133">
        <f t="shared" si="2"/>
        <v>0</v>
      </c>
      <c r="AK18" s="493"/>
    </row>
    <row r="19" spans="1:37" ht="15" x14ac:dyDescent="0.2">
      <c r="A19" s="177">
        <f t="shared" si="3"/>
        <v>43781</v>
      </c>
      <c r="B19" s="124">
        <f t="shared" si="4"/>
        <v>43781</v>
      </c>
      <c r="C19" s="125">
        <v>1</v>
      </c>
      <c r="D19" s="126"/>
      <c r="E19" s="127"/>
      <c r="F19" s="107"/>
      <c r="G19" s="108"/>
      <c r="H19" s="109"/>
      <c r="I19" s="108"/>
      <c r="J19" s="109"/>
      <c r="K19" s="108"/>
      <c r="L19" s="109"/>
      <c r="M19" s="110"/>
      <c r="N19" s="111"/>
      <c r="O19" s="447"/>
      <c r="P19" s="112"/>
      <c r="Q19" s="449"/>
      <c r="R19" s="113">
        <f t="shared" si="5"/>
        <v>0</v>
      </c>
      <c r="S19" s="114">
        <f t="shared" si="6"/>
        <v>0</v>
      </c>
      <c r="T19" s="115">
        <f t="shared" si="7"/>
        <v>0</v>
      </c>
      <c r="U19" s="437">
        <f t="shared" si="8"/>
        <v>0</v>
      </c>
      <c r="V19" s="116"/>
      <c r="W19" s="117"/>
      <c r="X19" s="118"/>
      <c r="Y19" s="118"/>
      <c r="Z19" s="254" t="str">
        <f t="shared" si="9"/>
        <v/>
      </c>
      <c r="AA19" s="131"/>
      <c r="AB19" s="128"/>
      <c r="AC19" s="129"/>
      <c r="AD19" s="130"/>
      <c r="AE19" s="130"/>
      <c r="AF19" s="131"/>
      <c r="AG19" s="132"/>
      <c r="AH19" s="254" t="str">
        <f t="shared" si="0"/>
        <v/>
      </c>
      <c r="AI19" s="133">
        <f t="shared" si="1"/>
        <v>0</v>
      </c>
      <c r="AJ19" s="133">
        <f t="shared" si="2"/>
        <v>0</v>
      </c>
      <c r="AK19" s="493"/>
    </row>
    <row r="20" spans="1:37" ht="15" x14ac:dyDescent="0.2">
      <c r="A20" s="177">
        <f t="shared" si="3"/>
        <v>43782</v>
      </c>
      <c r="B20" s="124">
        <f t="shared" si="4"/>
        <v>43782</v>
      </c>
      <c r="C20" s="125">
        <v>1</v>
      </c>
      <c r="D20" s="126"/>
      <c r="E20" s="127"/>
      <c r="F20" s="107"/>
      <c r="G20" s="108"/>
      <c r="H20" s="109"/>
      <c r="I20" s="108"/>
      <c r="J20" s="109"/>
      <c r="K20" s="108"/>
      <c r="L20" s="109"/>
      <c r="M20" s="110"/>
      <c r="N20" s="111"/>
      <c r="O20" s="447"/>
      <c r="P20" s="112"/>
      <c r="Q20" s="449"/>
      <c r="R20" s="113">
        <f t="shared" si="5"/>
        <v>0</v>
      </c>
      <c r="S20" s="114">
        <f t="shared" si="6"/>
        <v>0</v>
      </c>
      <c r="T20" s="115">
        <f t="shared" si="7"/>
        <v>0</v>
      </c>
      <c r="U20" s="437">
        <f t="shared" si="8"/>
        <v>0</v>
      </c>
      <c r="V20" s="116"/>
      <c r="W20" s="117"/>
      <c r="X20" s="118"/>
      <c r="Y20" s="118"/>
      <c r="Z20" s="254" t="str">
        <f t="shared" si="9"/>
        <v/>
      </c>
      <c r="AA20" s="131"/>
      <c r="AB20" s="128"/>
      <c r="AC20" s="129"/>
      <c r="AD20" s="130"/>
      <c r="AE20" s="130"/>
      <c r="AF20" s="131"/>
      <c r="AG20" s="132"/>
      <c r="AH20" s="254" t="str">
        <f t="shared" si="0"/>
        <v/>
      </c>
      <c r="AI20" s="133">
        <f t="shared" si="1"/>
        <v>0</v>
      </c>
      <c r="AJ20" s="133">
        <f t="shared" si="2"/>
        <v>0</v>
      </c>
      <c r="AK20" s="493"/>
    </row>
    <row r="21" spans="1:37" ht="15" x14ac:dyDescent="0.2">
      <c r="A21" s="177">
        <f t="shared" si="3"/>
        <v>43783</v>
      </c>
      <c r="B21" s="124">
        <f t="shared" si="4"/>
        <v>43783</v>
      </c>
      <c r="C21" s="125">
        <v>1</v>
      </c>
      <c r="D21" s="126"/>
      <c r="E21" s="127"/>
      <c r="F21" s="107"/>
      <c r="G21" s="108"/>
      <c r="H21" s="109"/>
      <c r="I21" s="108"/>
      <c r="J21" s="109"/>
      <c r="K21" s="108"/>
      <c r="L21" s="109"/>
      <c r="M21" s="110"/>
      <c r="N21" s="111"/>
      <c r="O21" s="447"/>
      <c r="P21" s="112"/>
      <c r="Q21" s="449"/>
      <c r="R21" s="113">
        <f t="shared" si="5"/>
        <v>0</v>
      </c>
      <c r="S21" s="114">
        <f t="shared" si="6"/>
        <v>0</v>
      </c>
      <c r="T21" s="115">
        <f t="shared" si="7"/>
        <v>0</v>
      </c>
      <c r="U21" s="437">
        <f t="shared" si="8"/>
        <v>0</v>
      </c>
      <c r="V21" s="116"/>
      <c r="W21" s="117"/>
      <c r="X21" s="118"/>
      <c r="Y21" s="118"/>
      <c r="Z21" s="254" t="str">
        <f t="shared" si="9"/>
        <v/>
      </c>
      <c r="AA21" s="131"/>
      <c r="AB21" s="128"/>
      <c r="AC21" s="129"/>
      <c r="AD21" s="130"/>
      <c r="AE21" s="130"/>
      <c r="AF21" s="131"/>
      <c r="AG21" s="132"/>
      <c r="AH21" s="254" t="str">
        <f t="shared" si="0"/>
        <v/>
      </c>
      <c r="AI21" s="133">
        <f t="shared" si="1"/>
        <v>0</v>
      </c>
      <c r="AJ21" s="133">
        <f t="shared" si="2"/>
        <v>0</v>
      </c>
      <c r="AK21" s="493"/>
    </row>
    <row r="22" spans="1:37" ht="15" x14ac:dyDescent="0.2">
      <c r="A22" s="177">
        <f t="shared" si="3"/>
        <v>43784</v>
      </c>
      <c r="B22" s="124">
        <f t="shared" si="4"/>
        <v>43784</v>
      </c>
      <c r="C22" s="125">
        <v>1</v>
      </c>
      <c r="D22" s="126"/>
      <c r="E22" s="127"/>
      <c r="F22" s="107"/>
      <c r="G22" s="108"/>
      <c r="H22" s="109"/>
      <c r="I22" s="108"/>
      <c r="J22" s="109"/>
      <c r="K22" s="108"/>
      <c r="L22" s="109"/>
      <c r="M22" s="110"/>
      <c r="N22" s="111"/>
      <c r="O22" s="447"/>
      <c r="P22" s="112"/>
      <c r="Q22" s="449"/>
      <c r="R22" s="113">
        <f t="shared" si="5"/>
        <v>0</v>
      </c>
      <c r="S22" s="114">
        <f t="shared" si="6"/>
        <v>0</v>
      </c>
      <c r="T22" s="115">
        <f t="shared" si="7"/>
        <v>0</v>
      </c>
      <c r="U22" s="437">
        <f t="shared" si="8"/>
        <v>0</v>
      </c>
      <c r="V22" s="116"/>
      <c r="W22" s="117"/>
      <c r="X22" s="118"/>
      <c r="Y22" s="118"/>
      <c r="Z22" s="254" t="str">
        <f t="shared" si="9"/>
        <v/>
      </c>
      <c r="AA22" s="131"/>
      <c r="AB22" s="128"/>
      <c r="AC22" s="129"/>
      <c r="AD22" s="130"/>
      <c r="AE22" s="130"/>
      <c r="AF22" s="131"/>
      <c r="AG22" s="132"/>
      <c r="AH22" s="254" t="str">
        <f t="shared" si="0"/>
        <v/>
      </c>
      <c r="AI22" s="133">
        <f t="shared" si="1"/>
        <v>0</v>
      </c>
      <c r="AJ22" s="133">
        <f t="shared" si="2"/>
        <v>0</v>
      </c>
      <c r="AK22" s="493"/>
    </row>
    <row r="23" spans="1:37" ht="15" x14ac:dyDescent="0.2">
      <c r="A23" s="177">
        <f t="shared" si="3"/>
        <v>43785</v>
      </c>
      <c r="B23" s="124">
        <f t="shared" si="4"/>
        <v>43785</v>
      </c>
      <c r="C23" s="125"/>
      <c r="D23" s="126"/>
      <c r="E23" s="127"/>
      <c r="F23" s="107"/>
      <c r="G23" s="108"/>
      <c r="H23" s="109"/>
      <c r="I23" s="108"/>
      <c r="J23" s="109"/>
      <c r="K23" s="108"/>
      <c r="L23" s="109"/>
      <c r="M23" s="110"/>
      <c r="N23" s="111"/>
      <c r="O23" s="447"/>
      <c r="P23" s="112"/>
      <c r="Q23" s="449"/>
      <c r="R23" s="113">
        <f t="shared" si="5"/>
        <v>0</v>
      </c>
      <c r="S23" s="114">
        <f t="shared" si="6"/>
        <v>0</v>
      </c>
      <c r="T23" s="115">
        <f t="shared" si="7"/>
        <v>0</v>
      </c>
      <c r="U23" s="437">
        <f t="shared" si="8"/>
        <v>0</v>
      </c>
      <c r="V23" s="116"/>
      <c r="W23" s="117"/>
      <c r="X23" s="118"/>
      <c r="Y23" s="118"/>
      <c r="Z23" s="254" t="str">
        <f t="shared" si="9"/>
        <v/>
      </c>
      <c r="AA23" s="131"/>
      <c r="AB23" s="128"/>
      <c r="AC23" s="129"/>
      <c r="AD23" s="130"/>
      <c r="AE23" s="130"/>
      <c r="AF23" s="131"/>
      <c r="AG23" s="132"/>
      <c r="AH23" s="254" t="str">
        <f t="shared" si="0"/>
        <v/>
      </c>
      <c r="AI23" s="133">
        <f t="shared" si="1"/>
        <v>0</v>
      </c>
      <c r="AJ23" s="133">
        <f t="shared" si="2"/>
        <v>0</v>
      </c>
      <c r="AK23" s="493"/>
    </row>
    <row r="24" spans="1:37" ht="15" x14ac:dyDescent="0.2">
      <c r="A24" s="177">
        <f t="shared" si="3"/>
        <v>43786</v>
      </c>
      <c r="B24" s="124">
        <f t="shared" si="4"/>
        <v>43786</v>
      </c>
      <c r="C24" s="125"/>
      <c r="D24" s="126"/>
      <c r="E24" s="127"/>
      <c r="F24" s="107"/>
      <c r="G24" s="108"/>
      <c r="H24" s="109"/>
      <c r="I24" s="108"/>
      <c r="J24" s="109"/>
      <c r="K24" s="108"/>
      <c r="L24" s="109"/>
      <c r="M24" s="110"/>
      <c r="N24" s="111"/>
      <c r="O24" s="447"/>
      <c r="P24" s="112"/>
      <c r="Q24" s="449"/>
      <c r="R24" s="113">
        <f t="shared" si="5"/>
        <v>0</v>
      </c>
      <c r="S24" s="114">
        <f t="shared" si="6"/>
        <v>0</v>
      </c>
      <c r="T24" s="115">
        <f t="shared" si="7"/>
        <v>0</v>
      </c>
      <c r="U24" s="437">
        <f t="shared" si="8"/>
        <v>0</v>
      </c>
      <c r="V24" s="116"/>
      <c r="W24" s="117"/>
      <c r="X24" s="118"/>
      <c r="Y24" s="118"/>
      <c r="Z24" s="254" t="str">
        <f t="shared" si="9"/>
        <v/>
      </c>
      <c r="AA24" s="131"/>
      <c r="AB24" s="128"/>
      <c r="AC24" s="129"/>
      <c r="AD24" s="130"/>
      <c r="AE24" s="130"/>
      <c r="AF24" s="131"/>
      <c r="AG24" s="132"/>
      <c r="AH24" s="254" t="str">
        <f t="shared" si="0"/>
        <v/>
      </c>
      <c r="AI24" s="133">
        <f t="shared" si="1"/>
        <v>0</v>
      </c>
      <c r="AJ24" s="133">
        <f t="shared" si="2"/>
        <v>0</v>
      </c>
      <c r="AK24" s="493"/>
    </row>
    <row r="25" spans="1:37" ht="15" x14ac:dyDescent="0.2">
      <c r="A25" s="177">
        <f t="shared" si="3"/>
        <v>43787</v>
      </c>
      <c r="B25" s="124">
        <f t="shared" si="4"/>
        <v>43787</v>
      </c>
      <c r="C25" s="125">
        <v>1</v>
      </c>
      <c r="D25" s="126"/>
      <c r="E25" s="127"/>
      <c r="F25" s="107"/>
      <c r="G25" s="108"/>
      <c r="H25" s="109"/>
      <c r="I25" s="108"/>
      <c r="J25" s="109"/>
      <c r="K25" s="108"/>
      <c r="L25" s="109"/>
      <c r="M25" s="110"/>
      <c r="N25" s="111"/>
      <c r="O25" s="447"/>
      <c r="P25" s="112"/>
      <c r="Q25" s="449"/>
      <c r="R25" s="113">
        <f t="shared" si="5"/>
        <v>0</v>
      </c>
      <c r="S25" s="114">
        <f t="shared" si="6"/>
        <v>0</v>
      </c>
      <c r="T25" s="115">
        <f t="shared" si="7"/>
        <v>0</v>
      </c>
      <c r="U25" s="437">
        <f t="shared" si="8"/>
        <v>0</v>
      </c>
      <c r="V25" s="116"/>
      <c r="W25" s="117"/>
      <c r="X25" s="118"/>
      <c r="Y25" s="118"/>
      <c r="Z25" s="254" t="str">
        <f t="shared" si="9"/>
        <v/>
      </c>
      <c r="AA25" s="131"/>
      <c r="AB25" s="128"/>
      <c r="AC25" s="129"/>
      <c r="AD25" s="130"/>
      <c r="AE25" s="130"/>
      <c r="AF25" s="131"/>
      <c r="AG25" s="132"/>
      <c r="AH25" s="254" t="str">
        <f t="shared" si="0"/>
        <v/>
      </c>
      <c r="AI25" s="133">
        <f t="shared" si="1"/>
        <v>0</v>
      </c>
      <c r="AJ25" s="133">
        <f t="shared" si="2"/>
        <v>0</v>
      </c>
      <c r="AK25" s="493"/>
    </row>
    <row r="26" spans="1:37" ht="15" x14ac:dyDescent="0.2">
      <c r="A26" s="177">
        <f t="shared" si="3"/>
        <v>43788</v>
      </c>
      <c r="B26" s="124">
        <f t="shared" si="4"/>
        <v>43788</v>
      </c>
      <c r="C26" s="125">
        <v>1</v>
      </c>
      <c r="D26" s="126"/>
      <c r="E26" s="127"/>
      <c r="F26" s="107"/>
      <c r="G26" s="108"/>
      <c r="H26" s="109"/>
      <c r="I26" s="108"/>
      <c r="J26" s="109"/>
      <c r="K26" s="108"/>
      <c r="L26" s="109"/>
      <c r="M26" s="110"/>
      <c r="N26" s="111"/>
      <c r="O26" s="447"/>
      <c r="P26" s="112"/>
      <c r="Q26" s="449"/>
      <c r="R26" s="113">
        <f t="shared" si="5"/>
        <v>0</v>
      </c>
      <c r="S26" s="114">
        <f t="shared" si="6"/>
        <v>0</v>
      </c>
      <c r="T26" s="115">
        <f t="shared" si="7"/>
        <v>0</v>
      </c>
      <c r="U26" s="437">
        <f t="shared" si="8"/>
        <v>0</v>
      </c>
      <c r="V26" s="116"/>
      <c r="W26" s="117"/>
      <c r="X26" s="118"/>
      <c r="Y26" s="118"/>
      <c r="Z26" s="254" t="str">
        <f t="shared" si="9"/>
        <v/>
      </c>
      <c r="AA26" s="131"/>
      <c r="AB26" s="128"/>
      <c r="AC26" s="129"/>
      <c r="AD26" s="130"/>
      <c r="AE26" s="130"/>
      <c r="AF26" s="131"/>
      <c r="AG26" s="132"/>
      <c r="AH26" s="254" t="str">
        <f t="shared" si="0"/>
        <v/>
      </c>
      <c r="AI26" s="133">
        <f t="shared" si="1"/>
        <v>0</v>
      </c>
      <c r="AJ26" s="133">
        <f t="shared" si="2"/>
        <v>0</v>
      </c>
      <c r="AK26" s="493"/>
    </row>
    <row r="27" spans="1:37" ht="15" x14ac:dyDescent="0.2">
      <c r="A27" s="177">
        <f t="shared" si="3"/>
        <v>43789</v>
      </c>
      <c r="B27" s="124">
        <f t="shared" si="4"/>
        <v>43789</v>
      </c>
      <c r="C27" s="125">
        <v>1</v>
      </c>
      <c r="D27" s="126"/>
      <c r="E27" s="127"/>
      <c r="F27" s="107"/>
      <c r="G27" s="108"/>
      <c r="H27" s="109"/>
      <c r="I27" s="108"/>
      <c r="J27" s="109"/>
      <c r="K27" s="108"/>
      <c r="L27" s="109"/>
      <c r="M27" s="110"/>
      <c r="N27" s="111"/>
      <c r="O27" s="447"/>
      <c r="P27" s="112"/>
      <c r="Q27" s="449"/>
      <c r="R27" s="113">
        <f t="shared" si="5"/>
        <v>0</v>
      </c>
      <c r="S27" s="114">
        <f t="shared" si="6"/>
        <v>0</v>
      </c>
      <c r="T27" s="115">
        <f t="shared" si="7"/>
        <v>0</v>
      </c>
      <c r="U27" s="437">
        <f t="shared" si="8"/>
        <v>0</v>
      </c>
      <c r="V27" s="116"/>
      <c r="W27" s="117"/>
      <c r="X27" s="118"/>
      <c r="Y27" s="118"/>
      <c r="Z27" s="254" t="str">
        <f t="shared" si="9"/>
        <v/>
      </c>
      <c r="AA27" s="131"/>
      <c r="AB27" s="128"/>
      <c r="AC27" s="129"/>
      <c r="AD27" s="130"/>
      <c r="AE27" s="130"/>
      <c r="AF27" s="131"/>
      <c r="AG27" s="132"/>
      <c r="AH27" s="254" t="str">
        <f t="shared" si="0"/>
        <v/>
      </c>
      <c r="AI27" s="133">
        <f t="shared" si="1"/>
        <v>0</v>
      </c>
      <c r="AJ27" s="133">
        <f t="shared" si="2"/>
        <v>0</v>
      </c>
      <c r="AK27" s="493"/>
    </row>
    <row r="28" spans="1:37" ht="15" x14ac:dyDescent="0.2">
      <c r="A28" s="177">
        <f t="shared" si="3"/>
        <v>43790</v>
      </c>
      <c r="B28" s="124">
        <f t="shared" si="4"/>
        <v>43790</v>
      </c>
      <c r="C28" s="125">
        <v>1</v>
      </c>
      <c r="D28" s="126"/>
      <c r="E28" s="127"/>
      <c r="F28" s="107"/>
      <c r="G28" s="108"/>
      <c r="H28" s="109"/>
      <c r="I28" s="108"/>
      <c r="J28" s="109"/>
      <c r="K28" s="108"/>
      <c r="L28" s="109"/>
      <c r="M28" s="110"/>
      <c r="N28" s="111"/>
      <c r="O28" s="447"/>
      <c r="P28" s="112"/>
      <c r="Q28" s="449"/>
      <c r="R28" s="113">
        <f t="shared" si="5"/>
        <v>0</v>
      </c>
      <c r="S28" s="114">
        <f t="shared" si="6"/>
        <v>0</v>
      </c>
      <c r="T28" s="115">
        <f t="shared" si="7"/>
        <v>0</v>
      </c>
      <c r="U28" s="437">
        <f t="shared" si="8"/>
        <v>0</v>
      </c>
      <c r="V28" s="116"/>
      <c r="W28" s="117"/>
      <c r="X28" s="118"/>
      <c r="Y28" s="118"/>
      <c r="Z28" s="254" t="str">
        <f t="shared" si="9"/>
        <v/>
      </c>
      <c r="AA28" s="131"/>
      <c r="AB28" s="128"/>
      <c r="AC28" s="129"/>
      <c r="AD28" s="130"/>
      <c r="AE28" s="130"/>
      <c r="AF28" s="131"/>
      <c r="AG28" s="132"/>
      <c r="AH28" s="254" t="str">
        <f t="shared" si="0"/>
        <v/>
      </c>
      <c r="AI28" s="133">
        <f t="shared" si="1"/>
        <v>0</v>
      </c>
      <c r="AJ28" s="133">
        <f t="shared" si="2"/>
        <v>0</v>
      </c>
      <c r="AK28" s="493"/>
    </row>
    <row r="29" spans="1:37" ht="15" x14ac:dyDescent="0.2">
      <c r="A29" s="177">
        <f t="shared" si="3"/>
        <v>43791</v>
      </c>
      <c r="B29" s="124">
        <f t="shared" si="4"/>
        <v>43791</v>
      </c>
      <c r="C29" s="125">
        <v>1</v>
      </c>
      <c r="D29" s="126"/>
      <c r="E29" s="127"/>
      <c r="F29" s="107"/>
      <c r="G29" s="108"/>
      <c r="H29" s="109"/>
      <c r="I29" s="108"/>
      <c r="J29" s="109"/>
      <c r="K29" s="108"/>
      <c r="L29" s="109"/>
      <c r="M29" s="110"/>
      <c r="N29" s="111"/>
      <c r="O29" s="447"/>
      <c r="P29" s="112"/>
      <c r="Q29" s="449"/>
      <c r="R29" s="113">
        <f t="shared" si="5"/>
        <v>0</v>
      </c>
      <c r="S29" s="114">
        <f t="shared" si="6"/>
        <v>0</v>
      </c>
      <c r="T29" s="115">
        <f t="shared" si="7"/>
        <v>0</v>
      </c>
      <c r="U29" s="437">
        <f t="shared" si="8"/>
        <v>0</v>
      </c>
      <c r="V29" s="116"/>
      <c r="W29" s="117"/>
      <c r="X29" s="118"/>
      <c r="Y29" s="118"/>
      <c r="Z29" s="254" t="str">
        <f t="shared" si="9"/>
        <v/>
      </c>
      <c r="AA29" s="131"/>
      <c r="AB29" s="128"/>
      <c r="AC29" s="129"/>
      <c r="AD29" s="130"/>
      <c r="AE29" s="130"/>
      <c r="AF29" s="131"/>
      <c r="AG29" s="132"/>
      <c r="AH29" s="254" t="str">
        <f t="shared" si="0"/>
        <v/>
      </c>
      <c r="AI29" s="133">
        <f t="shared" si="1"/>
        <v>0</v>
      </c>
      <c r="AJ29" s="133">
        <f t="shared" si="2"/>
        <v>0</v>
      </c>
      <c r="AK29" s="493"/>
    </row>
    <row r="30" spans="1:37" ht="15" x14ac:dyDescent="0.2">
      <c r="A30" s="177">
        <f t="shared" si="3"/>
        <v>43792</v>
      </c>
      <c r="B30" s="124">
        <f t="shared" si="4"/>
        <v>43792</v>
      </c>
      <c r="C30" s="125"/>
      <c r="D30" s="126"/>
      <c r="E30" s="127"/>
      <c r="F30" s="107"/>
      <c r="G30" s="108"/>
      <c r="H30" s="109"/>
      <c r="I30" s="108"/>
      <c r="J30" s="109"/>
      <c r="K30" s="108"/>
      <c r="L30" s="109"/>
      <c r="M30" s="110"/>
      <c r="N30" s="111"/>
      <c r="O30" s="447"/>
      <c r="P30" s="112"/>
      <c r="Q30" s="449"/>
      <c r="R30" s="113">
        <f t="shared" si="5"/>
        <v>0</v>
      </c>
      <c r="S30" s="114">
        <f t="shared" si="6"/>
        <v>0</v>
      </c>
      <c r="T30" s="115">
        <f t="shared" si="7"/>
        <v>0</v>
      </c>
      <c r="U30" s="437">
        <f t="shared" si="8"/>
        <v>0</v>
      </c>
      <c r="V30" s="116"/>
      <c r="W30" s="117"/>
      <c r="X30" s="118"/>
      <c r="Y30" s="118"/>
      <c r="Z30" s="254" t="str">
        <f t="shared" si="9"/>
        <v/>
      </c>
      <c r="AA30" s="131"/>
      <c r="AB30" s="128"/>
      <c r="AC30" s="129"/>
      <c r="AD30" s="130"/>
      <c r="AE30" s="130"/>
      <c r="AF30" s="131"/>
      <c r="AG30" s="132"/>
      <c r="AH30" s="254" t="str">
        <f t="shared" si="0"/>
        <v/>
      </c>
      <c r="AI30" s="133">
        <f t="shared" si="1"/>
        <v>0</v>
      </c>
      <c r="AJ30" s="133">
        <f t="shared" si="2"/>
        <v>0</v>
      </c>
      <c r="AK30" s="493"/>
    </row>
    <row r="31" spans="1:37" ht="15" x14ac:dyDescent="0.2">
      <c r="A31" s="177">
        <f t="shared" si="3"/>
        <v>43793</v>
      </c>
      <c r="B31" s="124">
        <f t="shared" si="4"/>
        <v>43793</v>
      </c>
      <c r="C31" s="125"/>
      <c r="D31" s="126"/>
      <c r="E31" s="127"/>
      <c r="F31" s="107"/>
      <c r="G31" s="108"/>
      <c r="H31" s="109"/>
      <c r="I31" s="108"/>
      <c r="J31" s="109"/>
      <c r="K31" s="108"/>
      <c r="L31" s="109"/>
      <c r="M31" s="110"/>
      <c r="N31" s="111"/>
      <c r="O31" s="447"/>
      <c r="P31" s="112"/>
      <c r="Q31" s="449"/>
      <c r="R31" s="113">
        <f t="shared" si="5"/>
        <v>0</v>
      </c>
      <c r="S31" s="114">
        <f t="shared" si="6"/>
        <v>0</v>
      </c>
      <c r="T31" s="115">
        <f t="shared" si="7"/>
        <v>0</v>
      </c>
      <c r="U31" s="437">
        <f t="shared" si="8"/>
        <v>0</v>
      </c>
      <c r="V31" s="116"/>
      <c r="W31" s="117"/>
      <c r="X31" s="118"/>
      <c r="Y31" s="118"/>
      <c r="Z31" s="254" t="str">
        <f t="shared" si="9"/>
        <v/>
      </c>
      <c r="AA31" s="131"/>
      <c r="AB31" s="128"/>
      <c r="AC31" s="129"/>
      <c r="AD31" s="130"/>
      <c r="AE31" s="130"/>
      <c r="AF31" s="131"/>
      <c r="AG31" s="132"/>
      <c r="AH31" s="254" t="str">
        <f t="shared" si="0"/>
        <v/>
      </c>
      <c r="AI31" s="133">
        <f t="shared" si="1"/>
        <v>0</v>
      </c>
      <c r="AJ31" s="133">
        <f t="shared" si="2"/>
        <v>0</v>
      </c>
      <c r="AK31" s="493"/>
    </row>
    <row r="32" spans="1:37" ht="15" x14ac:dyDescent="0.2">
      <c r="A32" s="177">
        <f t="shared" si="3"/>
        <v>43794</v>
      </c>
      <c r="B32" s="124">
        <f t="shared" si="4"/>
        <v>43794</v>
      </c>
      <c r="C32" s="125">
        <v>1</v>
      </c>
      <c r="D32" s="126"/>
      <c r="E32" s="127"/>
      <c r="F32" s="107"/>
      <c r="G32" s="108"/>
      <c r="H32" s="109"/>
      <c r="I32" s="108"/>
      <c r="J32" s="109"/>
      <c r="K32" s="108"/>
      <c r="L32" s="109"/>
      <c r="M32" s="110"/>
      <c r="N32" s="111"/>
      <c r="O32" s="447"/>
      <c r="P32" s="112"/>
      <c r="Q32" s="449"/>
      <c r="R32" s="113">
        <f t="shared" si="5"/>
        <v>0</v>
      </c>
      <c r="S32" s="114">
        <f t="shared" si="6"/>
        <v>0</v>
      </c>
      <c r="T32" s="115">
        <f t="shared" si="7"/>
        <v>0</v>
      </c>
      <c r="U32" s="437">
        <f t="shared" si="8"/>
        <v>0</v>
      </c>
      <c r="V32" s="116"/>
      <c r="W32" s="117"/>
      <c r="X32" s="118"/>
      <c r="Y32" s="118"/>
      <c r="Z32" s="254" t="str">
        <f t="shared" si="9"/>
        <v/>
      </c>
      <c r="AA32" s="131"/>
      <c r="AB32" s="128"/>
      <c r="AC32" s="129"/>
      <c r="AD32" s="130"/>
      <c r="AE32" s="130"/>
      <c r="AF32" s="131"/>
      <c r="AG32" s="132"/>
      <c r="AH32" s="254" t="str">
        <f t="shared" si="0"/>
        <v/>
      </c>
      <c r="AI32" s="133">
        <f t="shared" si="1"/>
        <v>0</v>
      </c>
      <c r="AJ32" s="133">
        <f t="shared" si="2"/>
        <v>0</v>
      </c>
      <c r="AK32" s="493"/>
    </row>
    <row r="33" spans="1:37" ht="15" x14ac:dyDescent="0.2">
      <c r="A33" s="177">
        <f t="shared" si="3"/>
        <v>43795</v>
      </c>
      <c r="B33" s="124">
        <f t="shared" si="4"/>
        <v>43795</v>
      </c>
      <c r="C33" s="125">
        <v>1</v>
      </c>
      <c r="D33" s="126"/>
      <c r="E33" s="127"/>
      <c r="F33" s="107"/>
      <c r="G33" s="108"/>
      <c r="H33" s="109"/>
      <c r="I33" s="108"/>
      <c r="J33" s="109"/>
      <c r="K33" s="108"/>
      <c r="L33" s="109"/>
      <c r="M33" s="110"/>
      <c r="N33" s="111"/>
      <c r="O33" s="447"/>
      <c r="P33" s="112"/>
      <c r="Q33" s="449"/>
      <c r="R33" s="113">
        <f t="shared" si="5"/>
        <v>0</v>
      </c>
      <c r="S33" s="114">
        <f t="shared" si="6"/>
        <v>0</v>
      </c>
      <c r="T33" s="115">
        <f t="shared" si="7"/>
        <v>0</v>
      </c>
      <c r="U33" s="437">
        <f t="shared" si="8"/>
        <v>0</v>
      </c>
      <c r="V33" s="116"/>
      <c r="W33" s="117"/>
      <c r="X33" s="118"/>
      <c r="Y33" s="118"/>
      <c r="Z33" s="254" t="str">
        <f t="shared" si="9"/>
        <v/>
      </c>
      <c r="AA33" s="131"/>
      <c r="AB33" s="128"/>
      <c r="AC33" s="129"/>
      <c r="AD33" s="130"/>
      <c r="AE33" s="130"/>
      <c r="AF33" s="131"/>
      <c r="AG33" s="132"/>
      <c r="AH33" s="254" t="str">
        <f t="shared" si="0"/>
        <v/>
      </c>
      <c r="AI33" s="133">
        <f t="shared" si="1"/>
        <v>0</v>
      </c>
      <c r="AJ33" s="133">
        <f t="shared" si="2"/>
        <v>0</v>
      </c>
      <c r="AK33" s="493"/>
    </row>
    <row r="34" spans="1:37" ht="15" x14ac:dyDescent="0.2">
      <c r="A34" s="177">
        <f t="shared" si="3"/>
        <v>43796</v>
      </c>
      <c r="B34" s="124">
        <f t="shared" si="4"/>
        <v>43796</v>
      </c>
      <c r="C34" s="125">
        <v>1</v>
      </c>
      <c r="D34" s="126"/>
      <c r="E34" s="127"/>
      <c r="F34" s="107"/>
      <c r="G34" s="108"/>
      <c r="H34" s="109"/>
      <c r="I34" s="108"/>
      <c r="J34" s="109"/>
      <c r="K34" s="108"/>
      <c r="L34" s="109"/>
      <c r="M34" s="110"/>
      <c r="N34" s="111"/>
      <c r="O34" s="447"/>
      <c r="P34" s="112"/>
      <c r="Q34" s="449"/>
      <c r="R34" s="113">
        <f t="shared" si="5"/>
        <v>0</v>
      </c>
      <c r="S34" s="114">
        <f t="shared" si="6"/>
        <v>0</v>
      </c>
      <c r="T34" s="115">
        <f t="shared" si="7"/>
        <v>0</v>
      </c>
      <c r="U34" s="437">
        <f t="shared" si="8"/>
        <v>0</v>
      </c>
      <c r="V34" s="116"/>
      <c r="W34" s="117"/>
      <c r="X34" s="118"/>
      <c r="Y34" s="118"/>
      <c r="Z34" s="254" t="str">
        <f t="shared" si="9"/>
        <v/>
      </c>
      <c r="AA34" s="131"/>
      <c r="AB34" s="128"/>
      <c r="AC34" s="129"/>
      <c r="AD34" s="130"/>
      <c r="AE34" s="130"/>
      <c r="AF34" s="131"/>
      <c r="AG34" s="132"/>
      <c r="AH34" s="254" t="str">
        <f t="shared" si="0"/>
        <v/>
      </c>
      <c r="AI34" s="133">
        <f t="shared" si="1"/>
        <v>0</v>
      </c>
      <c r="AJ34" s="133">
        <f t="shared" si="2"/>
        <v>0</v>
      </c>
      <c r="AK34" s="493"/>
    </row>
    <row r="35" spans="1:37" ht="15" x14ac:dyDescent="0.2">
      <c r="A35" s="177">
        <f t="shared" si="3"/>
        <v>43797</v>
      </c>
      <c r="B35" s="124">
        <f t="shared" si="4"/>
        <v>43797</v>
      </c>
      <c r="C35" s="125">
        <v>1</v>
      </c>
      <c r="D35" s="126"/>
      <c r="E35" s="127"/>
      <c r="F35" s="107"/>
      <c r="G35" s="108"/>
      <c r="H35" s="109"/>
      <c r="I35" s="108"/>
      <c r="J35" s="109"/>
      <c r="K35" s="108"/>
      <c r="L35" s="109"/>
      <c r="M35" s="110"/>
      <c r="N35" s="111"/>
      <c r="O35" s="447"/>
      <c r="P35" s="112"/>
      <c r="Q35" s="449"/>
      <c r="R35" s="113">
        <f t="shared" si="5"/>
        <v>0</v>
      </c>
      <c r="S35" s="114">
        <f t="shared" si="6"/>
        <v>0</v>
      </c>
      <c r="T35" s="115">
        <f t="shared" si="7"/>
        <v>0</v>
      </c>
      <c r="U35" s="437">
        <f t="shared" si="8"/>
        <v>0</v>
      </c>
      <c r="V35" s="116"/>
      <c r="W35" s="117"/>
      <c r="X35" s="118"/>
      <c r="Y35" s="118"/>
      <c r="Z35" s="254" t="str">
        <f t="shared" si="9"/>
        <v/>
      </c>
      <c r="AA35" s="131"/>
      <c r="AB35" s="128"/>
      <c r="AC35" s="129"/>
      <c r="AD35" s="130"/>
      <c r="AE35" s="130"/>
      <c r="AF35" s="131"/>
      <c r="AG35" s="132"/>
      <c r="AH35" s="254" t="str">
        <f t="shared" si="0"/>
        <v/>
      </c>
      <c r="AI35" s="133">
        <f t="shared" si="1"/>
        <v>0</v>
      </c>
      <c r="AJ35" s="133">
        <f t="shared" si="2"/>
        <v>0</v>
      </c>
      <c r="AK35" s="493"/>
    </row>
    <row r="36" spans="1:37" ht="15" x14ac:dyDescent="0.2">
      <c r="A36" s="177">
        <f t="shared" si="3"/>
        <v>43798</v>
      </c>
      <c r="B36" s="124">
        <f t="shared" si="4"/>
        <v>43798</v>
      </c>
      <c r="C36" s="125">
        <v>1</v>
      </c>
      <c r="D36" s="126"/>
      <c r="E36" s="127"/>
      <c r="F36" s="107"/>
      <c r="G36" s="108"/>
      <c r="H36" s="109"/>
      <c r="I36" s="108"/>
      <c r="J36" s="109"/>
      <c r="K36" s="108"/>
      <c r="L36" s="109"/>
      <c r="M36" s="110"/>
      <c r="N36" s="111"/>
      <c r="O36" s="447"/>
      <c r="P36" s="112"/>
      <c r="Q36" s="449"/>
      <c r="R36" s="113">
        <f t="shared" si="5"/>
        <v>0</v>
      </c>
      <c r="S36" s="114">
        <f t="shared" si="6"/>
        <v>0</v>
      </c>
      <c r="T36" s="115">
        <f t="shared" si="7"/>
        <v>0</v>
      </c>
      <c r="U36" s="437">
        <f t="shared" si="8"/>
        <v>0</v>
      </c>
      <c r="V36" s="116"/>
      <c r="W36" s="117"/>
      <c r="X36" s="118"/>
      <c r="Y36" s="118"/>
      <c r="Z36" s="254" t="str">
        <f t="shared" si="9"/>
        <v/>
      </c>
      <c r="AA36" s="131"/>
      <c r="AB36" s="128"/>
      <c r="AC36" s="129"/>
      <c r="AD36" s="130"/>
      <c r="AE36" s="130"/>
      <c r="AF36" s="131"/>
      <c r="AG36" s="132"/>
      <c r="AH36" s="254" t="str">
        <f t="shared" si="0"/>
        <v/>
      </c>
      <c r="AI36" s="133">
        <f t="shared" si="1"/>
        <v>0</v>
      </c>
      <c r="AJ36" s="133">
        <f t="shared" si="2"/>
        <v>0</v>
      </c>
      <c r="AK36" s="493"/>
    </row>
    <row r="37" spans="1:37" ht="15.75" thickBot="1" x14ac:dyDescent="0.25">
      <c r="A37" s="176">
        <f t="shared" si="3"/>
        <v>43799</v>
      </c>
      <c r="B37" s="134">
        <f t="shared" si="4"/>
        <v>43799</v>
      </c>
      <c r="C37" s="135"/>
      <c r="D37" s="136"/>
      <c r="E37" s="137"/>
      <c r="F37" s="138"/>
      <c r="G37" s="139"/>
      <c r="H37" s="140"/>
      <c r="I37" s="139"/>
      <c r="J37" s="140"/>
      <c r="K37" s="139"/>
      <c r="L37" s="140"/>
      <c r="M37" s="141"/>
      <c r="N37" s="142"/>
      <c r="O37" s="448"/>
      <c r="P37" s="143"/>
      <c r="Q37" s="450"/>
      <c r="R37" s="144">
        <f t="shared" si="5"/>
        <v>0</v>
      </c>
      <c r="S37" s="145">
        <f t="shared" si="6"/>
        <v>0</v>
      </c>
      <c r="T37" s="146">
        <f t="shared" si="7"/>
        <v>0</v>
      </c>
      <c r="U37" s="444">
        <f t="shared" si="8"/>
        <v>0</v>
      </c>
      <c r="V37" s="116"/>
      <c r="W37" s="117"/>
      <c r="X37" s="118"/>
      <c r="Y37" s="118"/>
      <c r="Z37" s="284" t="str">
        <f t="shared" si="9"/>
        <v/>
      </c>
      <c r="AA37" s="153"/>
      <c r="AB37" s="150"/>
      <c r="AC37" s="151"/>
      <c r="AD37" s="152"/>
      <c r="AE37" s="152"/>
      <c r="AF37" s="153"/>
      <c r="AG37" s="154"/>
      <c r="AH37" s="256" t="str">
        <f t="shared" si="0"/>
        <v/>
      </c>
      <c r="AI37" s="155">
        <f t="shared" si="1"/>
        <v>0</v>
      </c>
      <c r="AJ37" s="155">
        <f t="shared" si="2"/>
        <v>0</v>
      </c>
      <c r="AK37" s="493"/>
    </row>
    <row r="38" spans="1:37" ht="16.5" thickBot="1" x14ac:dyDescent="0.3">
      <c r="A38" s="227"/>
      <c r="B38" s="227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65" t="s">
        <v>26</v>
      </c>
      <c r="T38" s="227"/>
      <c r="U38" s="446">
        <f>SUM(U8:U37)</f>
        <v>0</v>
      </c>
      <c r="V38" s="276">
        <f t="shared" ref="V38:AF38" si="10">SUM(V8:V37)</f>
        <v>0</v>
      </c>
      <c r="W38" s="277">
        <f t="shared" si="10"/>
        <v>0</v>
      </c>
      <c r="X38" s="277">
        <f t="shared" si="10"/>
        <v>0</v>
      </c>
      <c r="Y38" s="277">
        <f t="shared" si="10"/>
        <v>0</v>
      </c>
      <c r="Z38" s="278"/>
      <c r="AA38" s="277">
        <f t="shared" si="10"/>
        <v>0</v>
      </c>
      <c r="AB38" s="277">
        <f t="shared" si="10"/>
        <v>0</v>
      </c>
      <c r="AC38" s="277">
        <f t="shared" si="10"/>
        <v>0</v>
      </c>
      <c r="AD38" s="277">
        <f t="shared" si="10"/>
        <v>0</v>
      </c>
      <c r="AE38" s="277">
        <f t="shared" ref="AE38" si="11">SUM(AE8:AE37)</f>
        <v>0</v>
      </c>
      <c r="AF38" s="277">
        <f t="shared" si="10"/>
        <v>0</v>
      </c>
      <c r="AG38" s="281"/>
      <c r="AH38" s="279"/>
      <c r="AI38" s="280">
        <f>SUM(AI8:AI37)</f>
        <v>0</v>
      </c>
      <c r="AJ38" s="386">
        <f>SUM(AJ8:AJ37)</f>
        <v>0</v>
      </c>
    </row>
    <row r="39" spans="1:37" x14ac:dyDescent="0.2">
      <c r="A39" s="227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227"/>
    </row>
    <row r="40" spans="1:37" ht="16.5" thickBot="1" x14ac:dyDescent="0.3">
      <c r="AK40" s="365"/>
    </row>
    <row r="41" spans="1:37" ht="16.5" thickBot="1" x14ac:dyDescent="0.3">
      <c r="A41" s="222" t="str">
        <f>janv!A41</f>
        <v>Visa collaborateur(trice): …..…..…..…….....……</v>
      </c>
      <c r="B41" s="222"/>
      <c r="C41" s="222"/>
      <c r="D41" s="222"/>
      <c r="E41" s="222"/>
      <c r="F41" s="222"/>
      <c r="G41" s="425"/>
      <c r="H41" s="425"/>
      <c r="I41" s="425"/>
      <c r="K41" s="222"/>
      <c r="L41" s="222" t="str">
        <f>janv!L41</f>
        <v>Date : ……..…….……</v>
      </c>
      <c r="M41" s="227"/>
      <c r="N41" s="227"/>
      <c r="O41" s="227"/>
      <c r="P41" s="227"/>
      <c r="Q41" s="227"/>
      <c r="R41" s="227"/>
      <c r="S41" s="377" t="str">
        <f>janv!S41</f>
        <v>Extrait du résumé :</v>
      </c>
      <c r="T41" s="378"/>
      <c r="U41" s="378"/>
      <c r="V41" s="378"/>
      <c r="W41" s="369"/>
      <c r="X41" s="369"/>
      <c r="Y41" s="369"/>
      <c r="Z41" s="369"/>
      <c r="AA41" s="369"/>
      <c r="AB41" s="369"/>
      <c r="AC41" s="369"/>
      <c r="AD41" s="369"/>
      <c r="AE41" s="369"/>
      <c r="AF41" s="370"/>
      <c r="AG41" s="370"/>
      <c r="AH41" s="366"/>
      <c r="AI41" s="367" t="str">
        <f>janv!AI41</f>
        <v>Heures dues mois courant</v>
      </c>
      <c r="AJ41" s="368">
        <f>resume!F26</f>
        <v>0</v>
      </c>
    </row>
    <row r="42" spans="1:37" ht="14.25" x14ac:dyDescent="0.2">
      <c r="A42" s="425"/>
      <c r="B42" s="425"/>
      <c r="C42" s="425"/>
      <c r="D42" s="425"/>
      <c r="E42" s="425"/>
      <c r="F42" s="425"/>
      <c r="G42" s="425"/>
      <c r="H42" s="425"/>
      <c r="I42" s="425"/>
      <c r="K42" s="425"/>
      <c r="L42" s="425"/>
      <c r="M42" s="227"/>
      <c r="N42" s="227"/>
      <c r="O42" s="227"/>
      <c r="P42" s="227"/>
      <c r="Q42" s="227"/>
      <c r="R42" s="227"/>
      <c r="S42" s="229"/>
      <c r="T42" s="271"/>
      <c r="U42" s="371"/>
      <c r="V42" s="371"/>
      <c r="W42" s="371"/>
      <c r="X42" s="371"/>
      <c r="Y42" s="371"/>
      <c r="Z42" s="271"/>
      <c r="AA42" s="271"/>
      <c r="AB42" s="271"/>
      <c r="AC42" s="271"/>
      <c r="AD42" s="362"/>
      <c r="AE42" s="362"/>
      <c r="AF42" s="362"/>
      <c r="AG42" s="362"/>
      <c r="AH42" s="362"/>
      <c r="AI42" s="363" t="str">
        <f>janv!AI42</f>
        <v>Heures supplémentaires HS</v>
      </c>
      <c r="AJ42" s="387">
        <f>resume!N26</f>
        <v>0</v>
      </c>
    </row>
    <row r="43" spans="1:37" ht="15" x14ac:dyDescent="0.2">
      <c r="A43" s="222" t="str">
        <f>janv!A43</f>
        <v>Visa supérieur direct : .…..……....…..…..………</v>
      </c>
      <c r="B43" s="222"/>
      <c r="C43" s="222"/>
      <c r="D43" s="222"/>
      <c r="E43" s="222"/>
      <c r="F43" s="222"/>
      <c r="G43" s="425"/>
      <c r="H43" s="425"/>
      <c r="I43" s="425"/>
      <c r="K43" s="222"/>
      <c r="L43" s="222" t="str">
        <f>janv!L43</f>
        <v>Date : ……..…….……</v>
      </c>
      <c r="M43" s="227"/>
      <c r="N43" s="227"/>
      <c r="O43" s="227"/>
      <c r="P43" s="227"/>
      <c r="Q43" s="227"/>
      <c r="R43" s="227"/>
      <c r="S43" s="229"/>
      <c r="T43" s="271"/>
      <c r="U43" s="371"/>
      <c r="V43" s="371"/>
      <c r="W43" s="371"/>
      <c r="X43" s="371"/>
      <c r="Y43" s="371"/>
      <c r="Z43" s="371"/>
      <c r="AA43" s="271"/>
      <c r="AB43" s="271"/>
      <c r="AC43" s="271"/>
      <c r="AD43" s="364"/>
      <c r="AE43" s="364"/>
      <c r="AF43" s="364"/>
      <c r="AG43" s="364"/>
      <c r="AH43" s="364"/>
      <c r="AI43" s="373" t="str">
        <f>janv!AI43</f>
        <v>Compensation HS</v>
      </c>
      <c r="AJ43" s="374">
        <f>-AC38</f>
        <v>0</v>
      </c>
    </row>
    <row r="44" spans="1:37" ht="15" thickBot="1" x14ac:dyDescent="0.25">
      <c r="M44" s="227"/>
      <c r="N44" s="227"/>
      <c r="O44" s="227"/>
      <c r="P44" s="227"/>
      <c r="Q44" s="227"/>
      <c r="R44" s="227"/>
      <c r="S44" s="229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364"/>
      <c r="AE44" s="364"/>
      <c r="AF44" s="364"/>
      <c r="AG44" s="364"/>
      <c r="AH44" s="364"/>
      <c r="AI44" s="373" t="str">
        <f>janv!AI44</f>
        <v>Solde HS à la fin du mois précédent</v>
      </c>
      <c r="AJ44" s="388">
        <f ca="1">IF(NOW()&lt;B8,0,resume!P25)</f>
        <v>0</v>
      </c>
    </row>
    <row r="45" spans="1:37" ht="15.75" thickBot="1" x14ac:dyDescent="0.3">
      <c r="A45" s="222" t="str">
        <f>janv!A45</f>
        <v>Visa administration : …….……..………....………</v>
      </c>
      <c r="B45" s="222"/>
      <c r="C45" s="222"/>
      <c r="D45" s="222"/>
      <c r="E45" s="222"/>
      <c r="F45" s="222"/>
      <c r="G45" s="425"/>
      <c r="H45" s="425"/>
      <c r="I45" s="425"/>
      <c r="K45" s="222"/>
      <c r="L45" s="222" t="str">
        <f>janv!L45</f>
        <v>Date : ……..…….……</v>
      </c>
      <c r="M45" s="227"/>
      <c r="N45" s="227"/>
      <c r="O45" s="227"/>
      <c r="P45" s="227"/>
      <c r="Q45" s="227"/>
      <c r="R45" s="227"/>
      <c r="S45" s="375" t="str">
        <f>janv!S45</f>
        <v>Solde vacances à la fin du mois</v>
      </c>
      <c r="T45" s="376"/>
      <c r="U45" s="376"/>
      <c r="V45" s="376"/>
      <c r="W45" s="376"/>
      <c r="X45" s="376"/>
      <c r="Y45" s="376"/>
      <c r="Z45" s="376"/>
      <c r="AA45" s="385">
        <f>resume!U26</f>
        <v>0</v>
      </c>
      <c r="AB45" s="384" t="str">
        <f>janv!AB45</f>
        <v>jours</v>
      </c>
      <c r="AC45" s="376"/>
      <c r="AD45" s="382"/>
      <c r="AE45" s="382"/>
      <c r="AF45" s="382"/>
      <c r="AG45" s="382"/>
      <c r="AH45" s="382"/>
      <c r="AI45" s="383" t="str">
        <f>janv!AI45</f>
        <v>Solde HS à la fin du mois</v>
      </c>
      <c r="AJ45" s="379">
        <f>resume!P26</f>
        <v>0</v>
      </c>
    </row>
    <row r="48" spans="1:37" ht="15" x14ac:dyDescent="0.25">
      <c r="A48" t="str">
        <f>janv!A48</f>
        <v>JT = jours de travail / JF = jours fériés / JC = jours chômés</v>
      </c>
      <c r="AJ48" s="440" t="str">
        <f>janv!AJ48</f>
        <v>A remettre au responsable jusqu'au 5 du mois suivant</v>
      </c>
    </row>
  </sheetData>
  <sheetProtection algorithmName="SHA-512" hashValue="JstxysSXG8IQA5DUfDcPISP/F8+BITV2js9oIbQWvKu+pnh0SE1yRAbmyiRD+qpBW6egg9a1/nn8c1SPxq+2dQ==" saltValue="96vU1qRffdyF4p57KIeFVA==" spinCount="100000" sheet="1" objects="1" scenarios="1"/>
  <protectedRanges>
    <protectedRange sqref="AK8:AK37" name="Commentaire_1"/>
  </protectedRanges>
  <mergeCells count="1">
    <mergeCell ref="A2:B2"/>
  </mergeCells>
  <phoneticPr fontId="0" type="noConversion"/>
  <printOptions horizontalCentered="1"/>
  <pageMargins left="0.25" right="0.25" top="0.75" bottom="0.75" header="0.3" footer="0.3"/>
  <pageSetup paperSize="9" scale="64" orientation="landscape" horizontalDpi="1200" verticalDpi="300" r:id="rId1"/>
  <headerFooter alignWithMargins="0">
    <oddFooter>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showGridLines="0" workbookViewId="0">
      <pane xSplit="5" ySplit="7" topLeftCell="F10" activePane="bottomRight" state="frozenSplit"/>
      <selection activeCell="F47" sqref="F47"/>
      <selection pane="topRight" activeCell="F47" sqref="F47"/>
      <selection pane="bottomLeft" activeCell="F47" sqref="F47"/>
      <selection pane="bottomRight" activeCell="V41" sqref="V41:V42"/>
    </sheetView>
  </sheetViews>
  <sheetFormatPr baseColWidth="10" defaultRowHeight="12.75" x14ac:dyDescent="0.2"/>
  <cols>
    <col min="1" max="1" width="13" customWidth="1"/>
    <col min="2" max="3" width="5.42578125" customWidth="1"/>
    <col min="4" max="5" width="4.28515625" customWidth="1"/>
    <col min="6" max="17" width="4.42578125" customWidth="1"/>
    <col min="18" max="18" width="4.5703125" hidden="1" customWidth="1"/>
    <col min="19" max="20" width="4.5703125" customWidth="1"/>
    <col min="21" max="21" width="7.7109375" customWidth="1"/>
    <col min="22" max="25" width="5.28515625" customWidth="1"/>
    <col min="26" max="26" width="4.5703125" customWidth="1"/>
    <col min="27" max="28" width="7.5703125" customWidth="1"/>
    <col min="29" max="29" width="7" customWidth="1"/>
    <col min="30" max="30" width="11.7109375" bestFit="1" customWidth="1"/>
    <col min="31" max="31" width="7.85546875" bestFit="1" customWidth="1"/>
    <col min="32" max="35" width="7" customWidth="1"/>
    <col min="36" max="36" width="7.7109375" customWidth="1"/>
    <col min="37" max="37" width="29.28515625" customWidth="1"/>
  </cols>
  <sheetData>
    <row r="1" spans="1:37" ht="15" customHeight="1" x14ac:dyDescent="0.2">
      <c r="A1" s="222" t="str">
        <f>janv!A1</f>
        <v>HEP Fribourg</v>
      </c>
      <c r="B1" s="222"/>
      <c r="C1" s="222"/>
      <c r="D1" s="222"/>
      <c r="E1" s="222"/>
      <c r="F1" s="222" t="str">
        <f>janv!F1</f>
        <v>Nom</v>
      </c>
      <c r="G1" s="222"/>
      <c r="H1" s="223" t="str">
        <f>janv!H1</f>
        <v>Chocomeli</v>
      </c>
      <c r="I1" s="222"/>
      <c r="J1" s="222"/>
      <c r="K1" s="222"/>
      <c r="L1" s="222"/>
      <c r="M1" s="222"/>
      <c r="N1" s="222" t="str">
        <f>janv!N1</f>
        <v>Taux d'activité en %</v>
      </c>
      <c r="O1" s="222"/>
      <c r="P1" s="222"/>
      <c r="Q1" s="222"/>
      <c r="R1" s="222"/>
      <c r="S1" s="222"/>
      <c r="T1" s="222"/>
      <c r="U1" s="223">
        <f>janv!U1</f>
        <v>100</v>
      </c>
      <c r="V1" s="222"/>
      <c r="W1" s="222"/>
      <c r="X1" s="222"/>
      <c r="Y1" s="222"/>
      <c r="Z1" s="222"/>
      <c r="AA1" s="222"/>
      <c r="AB1" s="222"/>
      <c r="AC1" s="222" t="str">
        <f>janv!AC1</f>
        <v>No personnel</v>
      </c>
      <c r="AD1" s="222"/>
      <c r="AE1" s="222"/>
      <c r="AF1" s="222"/>
      <c r="AG1" s="223">
        <f>janv!AG1</f>
        <v>0</v>
      </c>
      <c r="AH1" s="222"/>
      <c r="AI1" s="222"/>
      <c r="AJ1" s="222"/>
    </row>
    <row r="2" spans="1:37" ht="15" customHeight="1" x14ac:dyDescent="0.2">
      <c r="A2" s="499">
        <f>B8</f>
        <v>43800</v>
      </c>
      <c r="B2" s="500"/>
      <c r="C2" s="222">
        <f>janv!C2</f>
        <v>2019</v>
      </c>
      <c r="D2" s="222"/>
      <c r="E2" s="222"/>
      <c r="F2" s="222" t="str">
        <f>janv!F2</f>
        <v>Prénom</v>
      </c>
      <c r="G2" s="222"/>
      <c r="H2" s="223" t="str">
        <f>janv!H2</f>
        <v>Gabriel</v>
      </c>
      <c r="I2" s="222"/>
      <c r="J2" s="222"/>
      <c r="K2" s="222"/>
      <c r="L2" s="222"/>
      <c r="M2" s="222"/>
      <c r="N2" s="222" t="str">
        <f>janv!N2</f>
        <v>Heures par jour selon %</v>
      </c>
      <c r="O2" s="222"/>
      <c r="P2" s="222"/>
      <c r="Q2" s="222"/>
      <c r="R2" s="222"/>
      <c r="S2" s="222"/>
      <c r="T2" s="222"/>
      <c r="U2" s="223">
        <f>janv!U2</f>
        <v>8.4</v>
      </c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</row>
    <row r="3" spans="1:37" ht="13.5" thickBot="1" x14ac:dyDescent="0.2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</row>
    <row r="4" spans="1:37" ht="13.5" thickBot="1" x14ac:dyDescent="0.25">
      <c r="A4" s="171" t="s">
        <v>64</v>
      </c>
      <c r="B4" s="59"/>
      <c r="C4" s="169" t="str">
        <f>janv!C4</f>
        <v>OFFICE DU</v>
      </c>
      <c r="D4" s="60"/>
      <c r="E4" s="61"/>
      <c r="F4" s="62" t="str">
        <f>janv!F4</f>
        <v>PRESENCES</v>
      </c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0"/>
      <c r="T4" s="60"/>
      <c r="U4" s="60"/>
      <c r="V4" s="60"/>
      <c r="W4" s="64"/>
      <c r="X4" s="64"/>
      <c r="Y4" s="60"/>
      <c r="Z4" s="61"/>
      <c r="AA4" s="65" t="str">
        <f>janv!AA4</f>
        <v>ABSENCES JUSTIFIEES</v>
      </c>
      <c r="AB4" s="66"/>
      <c r="AC4" s="63"/>
      <c r="AD4" s="63" t="str">
        <f>janv!AD4</f>
        <v>(1/10)</v>
      </c>
      <c r="AE4" s="63"/>
      <c r="AF4" s="63"/>
      <c r="AG4" s="63"/>
      <c r="AH4" s="60"/>
      <c r="AI4" s="61"/>
      <c r="AJ4" s="67" t="str">
        <f>janv!AJ4</f>
        <v>Heures</v>
      </c>
    </row>
    <row r="5" spans="1:37" x14ac:dyDescent="0.2">
      <c r="A5" s="172"/>
      <c r="B5" s="69"/>
      <c r="C5" s="170" t="str">
        <f>janv!C5</f>
        <v>PERSONNEL</v>
      </c>
      <c r="D5" s="56"/>
      <c r="E5" s="13"/>
      <c r="F5" s="70" t="str">
        <f>janv!F5</f>
        <v>Matin</v>
      </c>
      <c r="G5" s="71"/>
      <c r="H5" s="72"/>
      <c r="I5" s="73"/>
      <c r="J5" s="74" t="str">
        <f>janv!J5</f>
        <v>Après-midi</v>
      </c>
      <c r="K5" s="71"/>
      <c r="L5" s="72"/>
      <c r="M5" s="72"/>
      <c r="N5" s="74" t="str">
        <f>janv!N5</f>
        <v>Soir / autres</v>
      </c>
      <c r="O5" s="71"/>
      <c r="P5" s="72"/>
      <c r="Q5" s="75"/>
      <c r="R5" s="58"/>
      <c r="S5" s="76"/>
      <c r="T5" s="77"/>
      <c r="U5" s="78"/>
      <c r="V5" s="230" t="str">
        <f>janv!V5</f>
        <v>Répartition par</v>
      </c>
      <c r="W5" s="231"/>
      <c r="X5" s="231"/>
      <c r="Y5" s="232"/>
      <c r="Z5" s="233"/>
      <c r="AA5" s="14" t="str">
        <f>janv!AA5</f>
        <v>Vacances année</v>
      </c>
      <c r="AB5" s="234"/>
      <c r="AC5" s="235" t="str">
        <f>janv!AC5</f>
        <v>Comp.</v>
      </c>
      <c r="AD5" s="236" t="str">
        <f>janv!AD5</f>
        <v>Maladie</v>
      </c>
      <c r="AE5" s="236" t="str">
        <f>janv!AE5</f>
        <v>Maladie</v>
      </c>
      <c r="AF5" s="2" t="str">
        <f>janv!AF5</f>
        <v>Autre</v>
      </c>
      <c r="AG5" s="237"/>
      <c r="AH5" s="238"/>
      <c r="AI5" s="239"/>
      <c r="AJ5" s="240" t="str">
        <f>janv!AJ5</f>
        <v>vali-</v>
      </c>
    </row>
    <row r="6" spans="1:37" ht="13.5" thickBot="1" x14ac:dyDescent="0.25">
      <c r="A6" s="173"/>
      <c r="B6" s="1"/>
      <c r="C6" s="168"/>
      <c r="D6" s="56"/>
      <c r="E6" s="13"/>
      <c r="F6" s="79" t="str">
        <f>janv!F6</f>
        <v>arrivée</v>
      </c>
      <c r="G6" s="80"/>
      <c r="H6" s="81" t="str">
        <f>janv!H6</f>
        <v>départ</v>
      </c>
      <c r="I6" s="80"/>
      <c r="J6" s="81" t="str">
        <f>janv!J6</f>
        <v>arrivée</v>
      </c>
      <c r="K6" s="80"/>
      <c r="L6" s="81" t="str">
        <f>janv!L6</f>
        <v>départ</v>
      </c>
      <c r="M6" s="82"/>
      <c r="N6" s="81" t="str">
        <f>janv!N6</f>
        <v>arrivée</v>
      </c>
      <c r="O6" s="80"/>
      <c r="P6" s="81" t="str">
        <f>janv!P6</f>
        <v>départ</v>
      </c>
      <c r="Q6" s="83"/>
      <c r="R6" s="57"/>
      <c r="S6" s="76" t="str">
        <f>janv!S6</f>
        <v>TOTAL</v>
      </c>
      <c r="T6" s="84"/>
      <c r="U6" s="78" t="str">
        <f>janv!U6</f>
        <v>TOTAL</v>
      </c>
      <c r="V6" s="241" t="str">
        <f>janv!V6</f>
        <v>secteur d'activité</v>
      </c>
      <c r="W6" s="242"/>
      <c r="X6" s="242"/>
      <c r="Y6" s="243"/>
      <c r="Z6" s="244" t="str">
        <f>janv!Z6</f>
        <v>(1/10)</v>
      </c>
      <c r="AA6" s="164" t="str">
        <f>janv!AA6</f>
        <v>courante</v>
      </c>
      <c r="AB6" s="85" t="str">
        <f>janv!AB6</f>
        <v>préc.</v>
      </c>
      <c r="AC6" s="235" t="str">
        <f>janv!AC6</f>
        <v>HS</v>
      </c>
      <c r="AD6" s="245" t="str">
        <f>janv!AD6</f>
        <v>(sans médecin)</v>
      </c>
      <c r="AE6" s="245" t="str">
        <f>janv!AE6</f>
        <v>(médecin)</v>
      </c>
      <c r="AF6" s="246"/>
      <c r="AG6" s="87"/>
      <c r="AH6" s="88"/>
      <c r="AI6" s="89" t="str">
        <f>janv!AI6</f>
        <v>TOTAL</v>
      </c>
      <c r="AJ6" s="247" t="str">
        <f>janv!AJ6</f>
        <v>dées</v>
      </c>
    </row>
    <row r="7" spans="1:37" ht="13.5" thickBot="1" x14ac:dyDescent="0.25">
      <c r="A7" s="174" t="str">
        <f>janv!A7</f>
        <v>Jour</v>
      </c>
      <c r="B7" s="90"/>
      <c r="C7" s="91" t="s">
        <v>200</v>
      </c>
      <c r="D7" s="489" t="s">
        <v>201</v>
      </c>
      <c r="E7" s="488" t="s">
        <v>202</v>
      </c>
      <c r="F7" s="92" t="str">
        <f>janv!F7</f>
        <v>h</v>
      </c>
      <c r="G7" s="93" t="str">
        <f>janv!G7</f>
        <v>mm</v>
      </c>
      <c r="H7" s="94" t="str">
        <f>janv!H7</f>
        <v>h</v>
      </c>
      <c r="I7" s="93" t="str">
        <f>janv!I7</f>
        <v>mm</v>
      </c>
      <c r="J7" s="94" t="str">
        <f>janv!J7</f>
        <v>h</v>
      </c>
      <c r="K7" s="93" t="str">
        <f>janv!K7</f>
        <v>mm</v>
      </c>
      <c r="L7" s="94" t="str">
        <f>janv!L7</f>
        <v>h</v>
      </c>
      <c r="M7" s="93" t="str">
        <f>janv!M7</f>
        <v>mm</v>
      </c>
      <c r="N7" s="95" t="str">
        <f>janv!N7</f>
        <v>h</v>
      </c>
      <c r="O7" s="93" t="str">
        <f>janv!O7</f>
        <v>mm</v>
      </c>
      <c r="P7" s="96" t="str">
        <f>janv!P7</f>
        <v>h</v>
      </c>
      <c r="Q7" s="97" t="str">
        <f>janv!Q7</f>
        <v>mm</v>
      </c>
      <c r="R7" s="98"/>
      <c r="S7" s="99" t="str">
        <f>janv!S7</f>
        <v>h</v>
      </c>
      <c r="T7" s="100" t="str">
        <f>janv!T7</f>
        <v>mm</v>
      </c>
      <c r="U7" s="101" t="str">
        <f>janv!U7</f>
        <v>(1/100)</v>
      </c>
      <c r="V7" s="452" t="str">
        <f>janv!V7</f>
        <v>S1</v>
      </c>
      <c r="W7" s="451" t="str">
        <f>janv!W7</f>
        <v>S2</v>
      </c>
      <c r="X7" s="453" t="str">
        <f>janv!X7</f>
        <v>S3</v>
      </c>
      <c r="Y7" s="453" t="str">
        <f>janv!Y7</f>
        <v>S4</v>
      </c>
      <c r="Z7" s="102"/>
      <c r="AA7" s="248">
        <f>janv!AA7</f>
        <v>290</v>
      </c>
      <c r="AB7" s="249">
        <f>janv!AB7</f>
        <v>300</v>
      </c>
      <c r="AC7" s="485">
        <f>janv!AC7</f>
        <v>50</v>
      </c>
      <c r="AD7" s="250">
        <f>janv!AD7</f>
        <v>153</v>
      </c>
      <c r="AE7" s="250">
        <f>janv!AE7</f>
        <v>154</v>
      </c>
      <c r="AF7" s="251" t="str">
        <f>janv!AF7</f>
        <v>Heures</v>
      </c>
      <c r="AG7" s="249" t="str">
        <f>janv!AG7</f>
        <v>code</v>
      </c>
      <c r="AH7" s="252"/>
      <c r="AI7" s="253" t="str">
        <f>janv!AI7</f>
        <v>(1/10)</v>
      </c>
      <c r="AJ7" s="103" t="str">
        <f>janv!AJ7</f>
        <v>(1/10)</v>
      </c>
      <c r="AK7" s="491" t="s">
        <v>203</v>
      </c>
    </row>
    <row r="8" spans="1:37" ht="15" x14ac:dyDescent="0.2">
      <c r="A8" s="177">
        <f>B8</f>
        <v>43800</v>
      </c>
      <c r="B8" s="156">
        <f>nov!B37+1</f>
        <v>43800</v>
      </c>
      <c r="C8" s="157"/>
      <c r="D8" s="158"/>
      <c r="E8" s="159"/>
      <c r="F8" s="107"/>
      <c r="G8" s="108"/>
      <c r="H8" s="109"/>
      <c r="I8" s="108"/>
      <c r="J8" s="109"/>
      <c r="K8" s="108"/>
      <c r="L8" s="109"/>
      <c r="M8" s="110"/>
      <c r="N8" s="111"/>
      <c r="O8" s="447"/>
      <c r="P8" s="112"/>
      <c r="Q8" s="449"/>
      <c r="R8" s="113">
        <f>((H8*60)+I8)-((F8*60)+G8)+((L8*60)+M8)-((J8*60)+K8)+((P8*60)+Q8)-((N8*60)+O8)</f>
        <v>0</v>
      </c>
      <c r="S8" s="114">
        <f>INT(R8/60)</f>
        <v>0</v>
      </c>
      <c r="T8" s="115">
        <f>R8-(60*S8)</f>
        <v>0</v>
      </c>
      <c r="U8" s="437">
        <f>S8+ROUND((100/60*T8)/100,2)</f>
        <v>0</v>
      </c>
      <c r="V8" s="116"/>
      <c r="W8" s="117"/>
      <c r="X8" s="118"/>
      <c r="Y8" s="118"/>
      <c r="Z8" s="254" t="str">
        <f>IF((V8+W8+X8+Y8=0),"",IF((V8+W8+X8+Y8)=U8,"OK","ERR"))</f>
        <v/>
      </c>
      <c r="AA8" s="122"/>
      <c r="AB8" s="119"/>
      <c r="AC8" s="120"/>
      <c r="AD8" s="121"/>
      <c r="AE8" s="121"/>
      <c r="AF8" s="122"/>
      <c r="AG8" s="160"/>
      <c r="AH8" s="254" t="str">
        <f t="shared" ref="AH8:AH38" si="0">IF((AI8=0),"",IF((U8+AI8)&gt;8.4,"?",""))</f>
        <v/>
      </c>
      <c r="AI8" s="133">
        <f t="shared" ref="AI8:AI38" si="1">SUM(AA8:AF8)</f>
        <v>0</v>
      </c>
      <c r="AJ8" s="133">
        <f t="shared" ref="AJ8:AJ38" si="2">U8+AI8</f>
        <v>0</v>
      </c>
      <c r="AK8" s="492"/>
    </row>
    <row r="9" spans="1:37" ht="15" x14ac:dyDescent="0.2">
      <c r="A9" s="177">
        <f t="shared" ref="A9:A38" si="3">B9</f>
        <v>43801</v>
      </c>
      <c r="B9" s="124">
        <f t="shared" ref="B9:B38" si="4">B8+1</f>
        <v>43801</v>
      </c>
      <c r="C9" s="125">
        <v>1</v>
      </c>
      <c r="D9" s="126"/>
      <c r="E9" s="127"/>
      <c r="F9" s="107"/>
      <c r="G9" s="108"/>
      <c r="H9" s="109"/>
      <c r="I9" s="108"/>
      <c r="J9" s="109"/>
      <c r="K9" s="108"/>
      <c r="L9" s="109"/>
      <c r="M9" s="110"/>
      <c r="N9" s="111"/>
      <c r="O9" s="447"/>
      <c r="P9" s="112"/>
      <c r="Q9" s="449"/>
      <c r="R9" s="113">
        <f t="shared" ref="R9:R38" si="5">((H9*60)+I9)-((F9*60)+G9)+((L9*60)+M9)-((J9*60)+K9)+((P9*60)+Q9)-((N9*60)+O9)</f>
        <v>0</v>
      </c>
      <c r="S9" s="114">
        <f t="shared" ref="S9:S38" si="6">INT(R9/60)</f>
        <v>0</v>
      </c>
      <c r="T9" s="115">
        <f t="shared" ref="T9:T38" si="7">R9-(60*S9)</f>
        <v>0</v>
      </c>
      <c r="U9" s="437">
        <f t="shared" ref="U9:U38" si="8">S9+ROUND((100/60*T9)/100,2)</f>
        <v>0</v>
      </c>
      <c r="V9" s="116"/>
      <c r="W9" s="117"/>
      <c r="X9" s="118"/>
      <c r="Y9" s="118"/>
      <c r="Z9" s="254" t="str">
        <f t="shared" ref="Z9:Z38" si="9">IF((V9+W9+X9+Y9=0),"",IF((V9+W9+X9+Y9)=U9,"OK","ERR"))</f>
        <v/>
      </c>
      <c r="AA9" s="131"/>
      <c r="AB9" s="128"/>
      <c r="AC9" s="129"/>
      <c r="AD9" s="130"/>
      <c r="AE9" s="130"/>
      <c r="AF9" s="131"/>
      <c r="AG9" s="132"/>
      <c r="AH9" s="254" t="str">
        <f t="shared" si="0"/>
        <v/>
      </c>
      <c r="AI9" s="133">
        <f t="shared" si="1"/>
        <v>0</v>
      </c>
      <c r="AJ9" s="133">
        <f t="shared" si="2"/>
        <v>0</v>
      </c>
      <c r="AK9" s="492"/>
    </row>
    <row r="10" spans="1:37" ht="15" x14ac:dyDescent="0.2">
      <c r="A10" s="177">
        <f t="shared" si="3"/>
        <v>43802</v>
      </c>
      <c r="B10" s="124">
        <f t="shared" si="4"/>
        <v>43802</v>
      </c>
      <c r="C10" s="125">
        <v>1</v>
      </c>
      <c r="D10" s="126"/>
      <c r="E10" s="127"/>
      <c r="F10" s="107"/>
      <c r="G10" s="108"/>
      <c r="H10" s="109"/>
      <c r="I10" s="108"/>
      <c r="J10" s="109"/>
      <c r="K10" s="108"/>
      <c r="L10" s="109"/>
      <c r="M10" s="110"/>
      <c r="N10" s="111"/>
      <c r="O10" s="447"/>
      <c r="P10" s="112"/>
      <c r="Q10" s="449"/>
      <c r="R10" s="113">
        <f t="shared" si="5"/>
        <v>0</v>
      </c>
      <c r="S10" s="114">
        <f t="shared" si="6"/>
        <v>0</v>
      </c>
      <c r="T10" s="115">
        <f t="shared" si="7"/>
        <v>0</v>
      </c>
      <c r="U10" s="437">
        <f t="shared" si="8"/>
        <v>0</v>
      </c>
      <c r="V10" s="116"/>
      <c r="W10" s="117"/>
      <c r="X10" s="118"/>
      <c r="Y10" s="118"/>
      <c r="Z10" s="254" t="str">
        <f t="shared" si="9"/>
        <v/>
      </c>
      <c r="AA10" s="131"/>
      <c r="AB10" s="128"/>
      <c r="AC10" s="129"/>
      <c r="AD10" s="130"/>
      <c r="AE10" s="130"/>
      <c r="AF10" s="131"/>
      <c r="AG10" s="132"/>
      <c r="AH10" s="254" t="str">
        <f t="shared" si="0"/>
        <v/>
      </c>
      <c r="AI10" s="133">
        <f t="shared" si="1"/>
        <v>0</v>
      </c>
      <c r="AJ10" s="133">
        <f t="shared" si="2"/>
        <v>0</v>
      </c>
      <c r="AK10" s="493"/>
    </row>
    <row r="11" spans="1:37" ht="15" x14ac:dyDescent="0.2">
      <c r="A11" s="177">
        <f t="shared" si="3"/>
        <v>43803</v>
      </c>
      <c r="B11" s="124">
        <f t="shared" si="4"/>
        <v>43803</v>
      </c>
      <c r="C11" s="125">
        <v>1</v>
      </c>
      <c r="D11" s="126"/>
      <c r="E11" s="127"/>
      <c r="F11" s="107"/>
      <c r="G11" s="108"/>
      <c r="H11" s="109"/>
      <c r="I11" s="108"/>
      <c r="J11" s="109"/>
      <c r="K11" s="108"/>
      <c r="L11" s="109"/>
      <c r="M11" s="110"/>
      <c r="N11" s="111"/>
      <c r="O11" s="447"/>
      <c r="P11" s="112"/>
      <c r="Q11" s="449"/>
      <c r="R11" s="113">
        <f t="shared" si="5"/>
        <v>0</v>
      </c>
      <c r="S11" s="114">
        <f t="shared" si="6"/>
        <v>0</v>
      </c>
      <c r="T11" s="115">
        <f t="shared" si="7"/>
        <v>0</v>
      </c>
      <c r="U11" s="437">
        <f t="shared" si="8"/>
        <v>0</v>
      </c>
      <c r="V11" s="116"/>
      <c r="W11" s="117"/>
      <c r="X11" s="118"/>
      <c r="Y11" s="118"/>
      <c r="Z11" s="254" t="str">
        <f t="shared" si="9"/>
        <v/>
      </c>
      <c r="AA11" s="131"/>
      <c r="AB11" s="128"/>
      <c r="AC11" s="129"/>
      <c r="AD11" s="130"/>
      <c r="AE11" s="130"/>
      <c r="AF11" s="131"/>
      <c r="AG11" s="132"/>
      <c r="AH11" s="254" t="str">
        <f t="shared" si="0"/>
        <v/>
      </c>
      <c r="AI11" s="133">
        <f t="shared" si="1"/>
        <v>0</v>
      </c>
      <c r="AJ11" s="133">
        <f t="shared" si="2"/>
        <v>0</v>
      </c>
      <c r="AK11" s="492"/>
    </row>
    <row r="12" spans="1:37" ht="15" x14ac:dyDescent="0.2">
      <c r="A12" s="177">
        <f t="shared" si="3"/>
        <v>43804</v>
      </c>
      <c r="B12" s="124">
        <f t="shared" si="4"/>
        <v>43804</v>
      </c>
      <c r="C12" s="125">
        <v>1</v>
      </c>
      <c r="D12" s="126"/>
      <c r="E12" s="127"/>
      <c r="F12" s="107"/>
      <c r="G12" s="108"/>
      <c r="H12" s="109"/>
      <c r="I12" s="108"/>
      <c r="J12" s="109"/>
      <c r="K12" s="108"/>
      <c r="L12" s="109"/>
      <c r="M12" s="110"/>
      <c r="N12" s="111"/>
      <c r="O12" s="447"/>
      <c r="P12" s="112"/>
      <c r="Q12" s="449"/>
      <c r="R12" s="113">
        <f t="shared" si="5"/>
        <v>0</v>
      </c>
      <c r="S12" s="114">
        <f t="shared" si="6"/>
        <v>0</v>
      </c>
      <c r="T12" s="115">
        <f t="shared" si="7"/>
        <v>0</v>
      </c>
      <c r="U12" s="437">
        <f t="shared" si="8"/>
        <v>0</v>
      </c>
      <c r="V12" s="116"/>
      <c r="W12" s="117"/>
      <c r="X12" s="118"/>
      <c r="Y12" s="118"/>
      <c r="Z12" s="254" t="str">
        <f t="shared" si="9"/>
        <v/>
      </c>
      <c r="AA12" s="131"/>
      <c r="AB12" s="128"/>
      <c r="AC12" s="129"/>
      <c r="AD12" s="130"/>
      <c r="AE12" s="130"/>
      <c r="AF12" s="131"/>
      <c r="AG12" s="132"/>
      <c r="AH12" s="254" t="str">
        <f t="shared" si="0"/>
        <v/>
      </c>
      <c r="AI12" s="133">
        <f t="shared" si="1"/>
        <v>0</v>
      </c>
      <c r="AJ12" s="133">
        <f t="shared" si="2"/>
        <v>0</v>
      </c>
      <c r="AK12" s="492"/>
    </row>
    <row r="13" spans="1:37" ht="15" x14ac:dyDescent="0.2">
      <c r="A13" s="177">
        <f t="shared" si="3"/>
        <v>43805</v>
      </c>
      <c r="B13" s="124">
        <f t="shared" si="4"/>
        <v>43805</v>
      </c>
      <c r="C13" s="125">
        <v>1</v>
      </c>
      <c r="D13" s="126"/>
      <c r="E13" s="127"/>
      <c r="F13" s="107"/>
      <c r="G13" s="108"/>
      <c r="H13" s="109"/>
      <c r="I13" s="108"/>
      <c r="J13" s="109"/>
      <c r="K13" s="108"/>
      <c r="L13" s="109"/>
      <c r="M13" s="110"/>
      <c r="N13" s="111"/>
      <c r="O13" s="447"/>
      <c r="P13" s="112"/>
      <c r="Q13" s="449"/>
      <c r="R13" s="113">
        <f t="shared" si="5"/>
        <v>0</v>
      </c>
      <c r="S13" s="114">
        <f t="shared" si="6"/>
        <v>0</v>
      </c>
      <c r="T13" s="115">
        <f t="shared" si="7"/>
        <v>0</v>
      </c>
      <c r="U13" s="437">
        <f t="shared" si="8"/>
        <v>0</v>
      </c>
      <c r="V13" s="116"/>
      <c r="W13" s="117"/>
      <c r="X13" s="118"/>
      <c r="Y13" s="118"/>
      <c r="Z13" s="254" t="str">
        <f t="shared" si="9"/>
        <v/>
      </c>
      <c r="AA13" s="131"/>
      <c r="AB13" s="128"/>
      <c r="AC13" s="129"/>
      <c r="AD13" s="130"/>
      <c r="AE13" s="130"/>
      <c r="AF13" s="131"/>
      <c r="AG13" s="132"/>
      <c r="AH13" s="254" t="str">
        <f t="shared" si="0"/>
        <v/>
      </c>
      <c r="AI13" s="133">
        <f t="shared" si="1"/>
        <v>0</v>
      </c>
      <c r="AJ13" s="133">
        <f t="shared" si="2"/>
        <v>0</v>
      </c>
      <c r="AK13" s="492"/>
    </row>
    <row r="14" spans="1:37" ht="15" x14ac:dyDescent="0.2">
      <c r="A14" s="177">
        <f t="shared" si="3"/>
        <v>43806</v>
      </c>
      <c r="B14" s="124">
        <f t="shared" si="4"/>
        <v>43806</v>
      </c>
      <c r="C14" s="125"/>
      <c r="D14" s="126"/>
      <c r="E14" s="127"/>
      <c r="F14" s="107"/>
      <c r="G14" s="108"/>
      <c r="H14" s="109"/>
      <c r="I14" s="108"/>
      <c r="J14" s="109"/>
      <c r="K14" s="108"/>
      <c r="L14" s="109"/>
      <c r="M14" s="110"/>
      <c r="N14" s="111"/>
      <c r="O14" s="447"/>
      <c r="P14" s="112"/>
      <c r="Q14" s="449"/>
      <c r="R14" s="113">
        <f t="shared" si="5"/>
        <v>0</v>
      </c>
      <c r="S14" s="114">
        <f t="shared" si="6"/>
        <v>0</v>
      </c>
      <c r="T14" s="115">
        <f t="shared" si="7"/>
        <v>0</v>
      </c>
      <c r="U14" s="437">
        <f t="shared" si="8"/>
        <v>0</v>
      </c>
      <c r="V14" s="116"/>
      <c r="W14" s="117"/>
      <c r="X14" s="118"/>
      <c r="Y14" s="118"/>
      <c r="Z14" s="254" t="str">
        <f t="shared" si="9"/>
        <v/>
      </c>
      <c r="AA14" s="131"/>
      <c r="AB14" s="128"/>
      <c r="AC14" s="129"/>
      <c r="AD14" s="130"/>
      <c r="AE14" s="130"/>
      <c r="AF14" s="131"/>
      <c r="AG14" s="132"/>
      <c r="AH14" s="254" t="str">
        <f t="shared" si="0"/>
        <v/>
      </c>
      <c r="AI14" s="133">
        <f t="shared" si="1"/>
        <v>0</v>
      </c>
      <c r="AJ14" s="133">
        <f t="shared" si="2"/>
        <v>0</v>
      </c>
      <c r="AK14" s="492"/>
    </row>
    <row r="15" spans="1:37" ht="15" x14ac:dyDescent="0.2">
      <c r="A15" s="177">
        <f t="shared" si="3"/>
        <v>43807</v>
      </c>
      <c r="B15" s="124">
        <f t="shared" si="4"/>
        <v>43807</v>
      </c>
      <c r="C15" s="125"/>
      <c r="D15" s="126"/>
      <c r="E15" s="127"/>
      <c r="F15" s="107"/>
      <c r="G15" s="108"/>
      <c r="H15" s="109"/>
      <c r="I15" s="108"/>
      <c r="J15" s="109"/>
      <c r="K15" s="108"/>
      <c r="L15" s="109"/>
      <c r="M15" s="110"/>
      <c r="N15" s="111"/>
      <c r="O15" s="447"/>
      <c r="P15" s="112"/>
      <c r="Q15" s="449"/>
      <c r="R15" s="113">
        <f t="shared" si="5"/>
        <v>0</v>
      </c>
      <c r="S15" s="114">
        <f t="shared" si="6"/>
        <v>0</v>
      </c>
      <c r="T15" s="115">
        <f t="shared" si="7"/>
        <v>0</v>
      </c>
      <c r="U15" s="437">
        <f t="shared" si="8"/>
        <v>0</v>
      </c>
      <c r="V15" s="116"/>
      <c r="W15" s="117"/>
      <c r="X15" s="118"/>
      <c r="Y15" s="118"/>
      <c r="Z15" s="254" t="str">
        <f t="shared" si="9"/>
        <v/>
      </c>
      <c r="AA15" s="131"/>
      <c r="AB15" s="128"/>
      <c r="AC15" s="129"/>
      <c r="AD15" s="130"/>
      <c r="AE15" s="130"/>
      <c r="AF15" s="131"/>
      <c r="AG15" s="132"/>
      <c r="AH15" s="254" t="str">
        <f t="shared" si="0"/>
        <v/>
      </c>
      <c r="AI15" s="133">
        <f t="shared" si="1"/>
        <v>0</v>
      </c>
      <c r="AJ15" s="133">
        <f t="shared" si="2"/>
        <v>0</v>
      </c>
      <c r="AK15" s="492"/>
    </row>
    <row r="16" spans="1:37" ht="15" x14ac:dyDescent="0.2">
      <c r="A16" s="177">
        <f t="shared" si="3"/>
        <v>43808</v>
      </c>
      <c r="B16" s="124">
        <f t="shared" si="4"/>
        <v>43808</v>
      </c>
      <c r="C16" s="125">
        <v>1</v>
      </c>
      <c r="D16" s="126"/>
      <c r="E16" s="127"/>
      <c r="F16" s="107"/>
      <c r="G16" s="108"/>
      <c r="H16" s="109"/>
      <c r="I16" s="108"/>
      <c r="J16" s="109"/>
      <c r="K16" s="108"/>
      <c r="L16" s="109"/>
      <c r="M16" s="110"/>
      <c r="N16" s="111"/>
      <c r="O16" s="447"/>
      <c r="P16" s="112"/>
      <c r="Q16" s="449"/>
      <c r="R16" s="113">
        <f t="shared" si="5"/>
        <v>0</v>
      </c>
      <c r="S16" s="114">
        <f t="shared" si="6"/>
        <v>0</v>
      </c>
      <c r="T16" s="115">
        <f t="shared" si="7"/>
        <v>0</v>
      </c>
      <c r="U16" s="437">
        <f t="shared" si="8"/>
        <v>0</v>
      </c>
      <c r="V16" s="116"/>
      <c r="W16" s="117"/>
      <c r="X16" s="118"/>
      <c r="Y16" s="118"/>
      <c r="Z16" s="254" t="str">
        <f t="shared" si="9"/>
        <v/>
      </c>
      <c r="AA16" s="131"/>
      <c r="AB16" s="128"/>
      <c r="AC16" s="129"/>
      <c r="AD16" s="130"/>
      <c r="AE16" s="130"/>
      <c r="AF16" s="131"/>
      <c r="AG16" s="132"/>
      <c r="AH16" s="254" t="str">
        <f t="shared" si="0"/>
        <v/>
      </c>
      <c r="AI16" s="133">
        <f t="shared" si="1"/>
        <v>0</v>
      </c>
      <c r="AJ16" s="133">
        <f t="shared" si="2"/>
        <v>0</v>
      </c>
      <c r="AK16" s="492"/>
    </row>
    <row r="17" spans="1:37" ht="15" x14ac:dyDescent="0.2">
      <c r="A17" s="177">
        <f t="shared" si="3"/>
        <v>43809</v>
      </c>
      <c r="B17" s="124">
        <f t="shared" si="4"/>
        <v>43809</v>
      </c>
      <c r="C17" s="125">
        <v>1</v>
      </c>
      <c r="D17" s="126"/>
      <c r="E17" s="127"/>
      <c r="F17" s="107"/>
      <c r="G17" s="108"/>
      <c r="H17" s="109"/>
      <c r="I17" s="108"/>
      <c r="J17" s="109"/>
      <c r="K17" s="108"/>
      <c r="L17" s="109"/>
      <c r="M17" s="110"/>
      <c r="N17" s="111"/>
      <c r="O17" s="447"/>
      <c r="P17" s="112"/>
      <c r="Q17" s="449"/>
      <c r="R17" s="113">
        <f t="shared" si="5"/>
        <v>0</v>
      </c>
      <c r="S17" s="114">
        <f t="shared" si="6"/>
        <v>0</v>
      </c>
      <c r="T17" s="115">
        <f t="shared" si="7"/>
        <v>0</v>
      </c>
      <c r="U17" s="437">
        <f t="shared" si="8"/>
        <v>0</v>
      </c>
      <c r="V17" s="116"/>
      <c r="W17" s="117"/>
      <c r="X17" s="118"/>
      <c r="Y17" s="118"/>
      <c r="Z17" s="254" t="str">
        <f t="shared" si="9"/>
        <v/>
      </c>
      <c r="AA17" s="131"/>
      <c r="AB17" s="128"/>
      <c r="AC17" s="129"/>
      <c r="AD17" s="130"/>
      <c r="AE17" s="130"/>
      <c r="AF17" s="131"/>
      <c r="AG17" s="132"/>
      <c r="AH17" s="254" t="str">
        <f t="shared" si="0"/>
        <v/>
      </c>
      <c r="AI17" s="133">
        <f t="shared" si="1"/>
        <v>0</v>
      </c>
      <c r="AJ17" s="133">
        <f t="shared" si="2"/>
        <v>0</v>
      </c>
      <c r="AK17" s="492"/>
    </row>
    <row r="18" spans="1:37" ht="15" x14ac:dyDescent="0.2">
      <c r="A18" s="177">
        <f t="shared" si="3"/>
        <v>43810</v>
      </c>
      <c r="B18" s="124">
        <f t="shared" si="4"/>
        <v>43810</v>
      </c>
      <c r="C18" s="125">
        <v>1</v>
      </c>
      <c r="D18" s="126"/>
      <c r="E18" s="127"/>
      <c r="F18" s="107"/>
      <c r="G18" s="108"/>
      <c r="H18" s="109"/>
      <c r="I18" s="108"/>
      <c r="J18" s="109"/>
      <c r="K18" s="108"/>
      <c r="L18" s="109"/>
      <c r="M18" s="110"/>
      <c r="N18" s="111"/>
      <c r="O18" s="447"/>
      <c r="P18" s="112"/>
      <c r="Q18" s="449"/>
      <c r="R18" s="113">
        <f t="shared" si="5"/>
        <v>0</v>
      </c>
      <c r="S18" s="114">
        <f t="shared" si="6"/>
        <v>0</v>
      </c>
      <c r="T18" s="115">
        <f t="shared" si="7"/>
        <v>0</v>
      </c>
      <c r="U18" s="437">
        <f t="shared" si="8"/>
        <v>0</v>
      </c>
      <c r="V18" s="116"/>
      <c r="W18" s="117"/>
      <c r="X18" s="118"/>
      <c r="Y18" s="118"/>
      <c r="Z18" s="254" t="str">
        <f t="shared" si="9"/>
        <v/>
      </c>
      <c r="AA18" s="131"/>
      <c r="AB18" s="128"/>
      <c r="AC18" s="129"/>
      <c r="AD18" s="130"/>
      <c r="AE18" s="130"/>
      <c r="AF18" s="131"/>
      <c r="AG18" s="132"/>
      <c r="AH18" s="254" t="str">
        <f t="shared" si="0"/>
        <v/>
      </c>
      <c r="AI18" s="133">
        <f t="shared" si="1"/>
        <v>0</v>
      </c>
      <c r="AJ18" s="133">
        <f t="shared" si="2"/>
        <v>0</v>
      </c>
      <c r="AK18" s="492"/>
    </row>
    <row r="19" spans="1:37" ht="15" x14ac:dyDescent="0.2">
      <c r="A19" s="177">
        <f t="shared" si="3"/>
        <v>43811</v>
      </c>
      <c r="B19" s="124">
        <f t="shared" si="4"/>
        <v>43811</v>
      </c>
      <c r="C19" s="125">
        <v>1</v>
      </c>
      <c r="D19" s="126"/>
      <c r="E19" s="127"/>
      <c r="F19" s="107"/>
      <c r="G19" s="108"/>
      <c r="H19" s="109"/>
      <c r="I19" s="108"/>
      <c r="J19" s="109"/>
      <c r="K19" s="108"/>
      <c r="L19" s="109"/>
      <c r="M19" s="110"/>
      <c r="N19" s="111"/>
      <c r="O19" s="447"/>
      <c r="P19" s="112"/>
      <c r="Q19" s="449"/>
      <c r="R19" s="113">
        <f t="shared" si="5"/>
        <v>0</v>
      </c>
      <c r="S19" s="114">
        <f t="shared" si="6"/>
        <v>0</v>
      </c>
      <c r="T19" s="115">
        <f t="shared" si="7"/>
        <v>0</v>
      </c>
      <c r="U19" s="437">
        <f t="shared" si="8"/>
        <v>0</v>
      </c>
      <c r="V19" s="116"/>
      <c r="W19" s="117"/>
      <c r="X19" s="118"/>
      <c r="Y19" s="118"/>
      <c r="Z19" s="254" t="str">
        <f t="shared" si="9"/>
        <v/>
      </c>
      <c r="AA19" s="131"/>
      <c r="AB19" s="128"/>
      <c r="AC19" s="129"/>
      <c r="AD19" s="130"/>
      <c r="AE19" s="130"/>
      <c r="AF19" s="131"/>
      <c r="AG19" s="132"/>
      <c r="AH19" s="254" t="str">
        <f t="shared" si="0"/>
        <v/>
      </c>
      <c r="AI19" s="133">
        <f t="shared" si="1"/>
        <v>0</v>
      </c>
      <c r="AJ19" s="133">
        <f t="shared" si="2"/>
        <v>0</v>
      </c>
      <c r="AK19" s="492"/>
    </row>
    <row r="20" spans="1:37" ht="15" x14ac:dyDescent="0.2">
      <c r="A20" s="177">
        <f t="shared" si="3"/>
        <v>43812</v>
      </c>
      <c r="B20" s="124">
        <f t="shared" si="4"/>
        <v>43812</v>
      </c>
      <c r="C20" s="125">
        <v>1</v>
      </c>
      <c r="D20" s="126"/>
      <c r="E20" s="127"/>
      <c r="F20" s="107"/>
      <c r="G20" s="108"/>
      <c r="H20" s="109"/>
      <c r="I20" s="108"/>
      <c r="J20" s="109"/>
      <c r="K20" s="108"/>
      <c r="L20" s="109"/>
      <c r="M20" s="110"/>
      <c r="N20" s="111"/>
      <c r="O20" s="447"/>
      <c r="P20" s="112"/>
      <c r="Q20" s="449"/>
      <c r="R20" s="113">
        <f t="shared" si="5"/>
        <v>0</v>
      </c>
      <c r="S20" s="114">
        <f t="shared" si="6"/>
        <v>0</v>
      </c>
      <c r="T20" s="115">
        <f t="shared" si="7"/>
        <v>0</v>
      </c>
      <c r="U20" s="437">
        <f t="shared" si="8"/>
        <v>0</v>
      </c>
      <c r="V20" s="116"/>
      <c r="W20" s="117"/>
      <c r="X20" s="118"/>
      <c r="Y20" s="118"/>
      <c r="Z20" s="254" t="str">
        <f t="shared" si="9"/>
        <v/>
      </c>
      <c r="AA20" s="131"/>
      <c r="AB20" s="128"/>
      <c r="AC20" s="129"/>
      <c r="AD20" s="130"/>
      <c r="AE20" s="130"/>
      <c r="AF20" s="131"/>
      <c r="AG20" s="132"/>
      <c r="AH20" s="254" t="str">
        <f t="shared" si="0"/>
        <v/>
      </c>
      <c r="AI20" s="133">
        <f t="shared" si="1"/>
        <v>0</v>
      </c>
      <c r="AJ20" s="133">
        <f t="shared" si="2"/>
        <v>0</v>
      </c>
      <c r="AK20" s="492"/>
    </row>
    <row r="21" spans="1:37" ht="15" x14ac:dyDescent="0.2">
      <c r="A21" s="177">
        <f t="shared" si="3"/>
        <v>43813</v>
      </c>
      <c r="B21" s="124">
        <f t="shared" si="4"/>
        <v>43813</v>
      </c>
      <c r="C21" s="125"/>
      <c r="D21" s="126"/>
      <c r="E21" s="127"/>
      <c r="F21" s="107"/>
      <c r="G21" s="108"/>
      <c r="H21" s="109"/>
      <c r="I21" s="108"/>
      <c r="J21" s="109"/>
      <c r="K21" s="108"/>
      <c r="L21" s="109"/>
      <c r="M21" s="110"/>
      <c r="N21" s="111"/>
      <c r="O21" s="447"/>
      <c r="P21" s="112"/>
      <c r="Q21" s="449"/>
      <c r="R21" s="113">
        <f t="shared" si="5"/>
        <v>0</v>
      </c>
      <c r="S21" s="114">
        <f t="shared" si="6"/>
        <v>0</v>
      </c>
      <c r="T21" s="115">
        <f t="shared" si="7"/>
        <v>0</v>
      </c>
      <c r="U21" s="437">
        <f t="shared" si="8"/>
        <v>0</v>
      </c>
      <c r="V21" s="116"/>
      <c r="W21" s="117"/>
      <c r="X21" s="118"/>
      <c r="Y21" s="118"/>
      <c r="Z21" s="254" t="str">
        <f t="shared" si="9"/>
        <v/>
      </c>
      <c r="AA21" s="131"/>
      <c r="AB21" s="128"/>
      <c r="AC21" s="129"/>
      <c r="AD21" s="130"/>
      <c r="AE21" s="130"/>
      <c r="AF21" s="131"/>
      <c r="AG21" s="132"/>
      <c r="AH21" s="254" t="str">
        <f t="shared" si="0"/>
        <v/>
      </c>
      <c r="AI21" s="133">
        <f t="shared" si="1"/>
        <v>0</v>
      </c>
      <c r="AJ21" s="133">
        <f t="shared" si="2"/>
        <v>0</v>
      </c>
      <c r="AK21" s="492"/>
    </row>
    <row r="22" spans="1:37" ht="15" x14ac:dyDescent="0.2">
      <c r="A22" s="177">
        <f t="shared" si="3"/>
        <v>43814</v>
      </c>
      <c r="B22" s="124">
        <f t="shared" si="4"/>
        <v>43814</v>
      </c>
      <c r="C22" s="125"/>
      <c r="D22" s="126"/>
      <c r="E22" s="127"/>
      <c r="F22" s="107"/>
      <c r="G22" s="108"/>
      <c r="H22" s="109"/>
      <c r="I22" s="108"/>
      <c r="J22" s="109"/>
      <c r="K22" s="108"/>
      <c r="L22" s="109"/>
      <c r="M22" s="110"/>
      <c r="N22" s="111"/>
      <c r="O22" s="447"/>
      <c r="P22" s="112"/>
      <c r="Q22" s="449"/>
      <c r="R22" s="113">
        <f t="shared" si="5"/>
        <v>0</v>
      </c>
      <c r="S22" s="114">
        <f t="shared" si="6"/>
        <v>0</v>
      </c>
      <c r="T22" s="115">
        <f t="shared" si="7"/>
        <v>0</v>
      </c>
      <c r="U22" s="437">
        <f t="shared" si="8"/>
        <v>0</v>
      </c>
      <c r="V22" s="116"/>
      <c r="W22" s="117"/>
      <c r="X22" s="118"/>
      <c r="Y22" s="118"/>
      <c r="Z22" s="254" t="str">
        <f t="shared" si="9"/>
        <v/>
      </c>
      <c r="AA22" s="131"/>
      <c r="AB22" s="128"/>
      <c r="AC22" s="129"/>
      <c r="AD22" s="130"/>
      <c r="AE22" s="130"/>
      <c r="AF22" s="131"/>
      <c r="AG22" s="132"/>
      <c r="AH22" s="254" t="str">
        <f t="shared" si="0"/>
        <v/>
      </c>
      <c r="AI22" s="133">
        <f t="shared" si="1"/>
        <v>0</v>
      </c>
      <c r="AJ22" s="133">
        <f t="shared" si="2"/>
        <v>0</v>
      </c>
      <c r="AK22" s="492"/>
    </row>
    <row r="23" spans="1:37" ht="15" x14ac:dyDescent="0.2">
      <c r="A23" s="177">
        <f t="shared" si="3"/>
        <v>43815</v>
      </c>
      <c r="B23" s="124">
        <f t="shared" si="4"/>
        <v>43815</v>
      </c>
      <c r="C23" s="125">
        <v>1</v>
      </c>
      <c r="D23" s="126"/>
      <c r="E23" s="127"/>
      <c r="F23" s="107"/>
      <c r="G23" s="108"/>
      <c r="H23" s="109"/>
      <c r="I23" s="108"/>
      <c r="J23" s="109"/>
      <c r="K23" s="108"/>
      <c r="L23" s="109"/>
      <c r="M23" s="110"/>
      <c r="N23" s="111"/>
      <c r="O23" s="447"/>
      <c r="P23" s="112"/>
      <c r="Q23" s="449"/>
      <c r="R23" s="113">
        <f t="shared" si="5"/>
        <v>0</v>
      </c>
      <c r="S23" s="114">
        <f t="shared" si="6"/>
        <v>0</v>
      </c>
      <c r="T23" s="115">
        <f t="shared" si="7"/>
        <v>0</v>
      </c>
      <c r="U23" s="437">
        <f t="shared" si="8"/>
        <v>0</v>
      </c>
      <c r="V23" s="116"/>
      <c r="W23" s="117"/>
      <c r="X23" s="118"/>
      <c r="Y23" s="118"/>
      <c r="Z23" s="254" t="str">
        <f t="shared" si="9"/>
        <v/>
      </c>
      <c r="AA23" s="131"/>
      <c r="AB23" s="128"/>
      <c r="AC23" s="129"/>
      <c r="AD23" s="130"/>
      <c r="AE23" s="130"/>
      <c r="AF23" s="131"/>
      <c r="AG23" s="132"/>
      <c r="AH23" s="254" t="str">
        <f t="shared" si="0"/>
        <v/>
      </c>
      <c r="AI23" s="133">
        <f t="shared" si="1"/>
        <v>0</v>
      </c>
      <c r="AJ23" s="133">
        <f t="shared" si="2"/>
        <v>0</v>
      </c>
      <c r="AK23" s="492"/>
    </row>
    <row r="24" spans="1:37" ht="15" x14ac:dyDescent="0.2">
      <c r="A24" s="177">
        <f t="shared" si="3"/>
        <v>43816</v>
      </c>
      <c r="B24" s="124">
        <f t="shared" si="4"/>
        <v>43816</v>
      </c>
      <c r="C24" s="125">
        <v>1</v>
      </c>
      <c r="D24" s="126"/>
      <c r="E24" s="127"/>
      <c r="F24" s="107"/>
      <c r="G24" s="108"/>
      <c r="H24" s="109"/>
      <c r="I24" s="108"/>
      <c r="J24" s="109"/>
      <c r="K24" s="108"/>
      <c r="L24" s="109"/>
      <c r="M24" s="110"/>
      <c r="N24" s="111"/>
      <c r="O24" s="447"/>
      <c r="P24" s="112"/>
      <c r="Q24" s="449"/>
      <c r="R24" s="113">
        <f t="shared" si="5"/>
        <v>0</v>
      </c>
      <c r="S24" s="114">
        <f t="shared" si="6"/>
        <v>0</v>
      </c>
      <c r="T24" s="115">
        <f t="shared" si="7"/>
        <v>0</v>
      </c>
      <c r="U24" s="437">
        <f t="shared" si="8"/>
        <v>0</v>
      </c>
      <c r="V24" s="116"/>
      <c r="W24" s="117"/>
      <c r="X24" s="118"/>
      <c r="Y24" s="118"/>
      <c r="Z24" s="254" t="str">
        <f t="shared" si="9"/>
        <v/>
      </c>
      <c r="AA24" s="131"/>
      <c r="AB24" s="128"/>
      <c r="AC24" s="129"/>
      <c r="AD24" s="130"/>
      <c r="AE24" s="130"/>
      <c r="AF24" s="131"/>
      <c r="AG24" s="132"/>
      <c r="AH24" s="254" t="str">
        <f t="shared" si="0"/>
        <v/>
      </c>
      <c r="AI24" s="133">
        <f t="shared" si="1"/>
        <v>0</v>
      </c>
      <c r="AJ24" s="133">
        <f t="shared" si="2"/>
        <v>0</v>
      </c>
      <c r="AK24" s="492"/>
    </row>
    <row r="25" spans="1:37" ht="15" x14ac:dyDescent="0.2">
      <c r="A25" s="177">
        <f t="shared" si="3"/>
        <v>43817</v>
      </c>
      <c r="B25" s="124">
        <f t="shared" si="4"/>
        <v>43817</v>
      </c>
      <c r="C25" s="125">
        <v>1</v>
      </c>
      <c r="D25" s="126"/>
      <c r="E25" s="127"/>
      <c r="F25" s="107"/>
      <c r="G25" s="108"/>
      <c r="H25" s="109"/>
      <c r="I25" s="108"/>
      <c r="J25" s="109"/>
      <c r="K25" s="108"/>
      <c r="L25" s="109"/>
      <c r="M25" s="110"/>
      <c r="N25" s="111"/>
      <c r="O25" s="447"/>
      <c r="P25" s="112"/>
      <c r="Q25" s="449"/>
      <c r="R25" s="113">
        <f t="shared" si="5"/>
        <v>0</v>
      </c>
      <c r="S25" s="114">
        <f t="shared" si="6"/>
        <v>0</v>
      </c>
      <c r="T25" s="115">
        <f t="shared" si="7"/>
        <v>0</v>
      </c>
      <c r="U25" s="437">
        <f t="shared" si="8"/>
        <v>0</v>
      </c>
      <c r="V25" s="116"/>
      <c r="W25" s="117"/>
      <c r="X25" s="118"/>
      <c r="Y25" s="118"/>
      <c r="Z25" s="254" t="str">
        <f t="shared" si="9"/>
        <v/>
      </c>
      <c r="AA25" s="131"/>
      <c r="AB25" s="128"/>
      <c r="AC25" s="129"/>
      <c r="AD25" s="130"/>
      <c r="AE25" s="130"/>
      <c r="AF25" s="131"/>
      <c r="AG25" s="132"/>
      <c r="AH25" s="254" t="str">
        <f t="shared" si="0"/>
        <v/>
      </c>
      <c r="AI25" s="133">
        <f t="shared" si="1"/>
        <v>0</v>
      </c>
      <c r="AJ25" s="133">
        <f t="shared" si="2"/>
        <v>0</v>
      </c>
      <c r="AK25" s="492"/>
    </row>
    <row r="26" spans="1:37" ht="15" x14ac:dyDescent="0.2">
      <c r="A26" s="177">
        <f t="shared" si="3"/>
        <v>43818</v>
      </c>
      <c r="B26" s="124">
        <f t="shared" si="4"/>
        <v>43818</v>
      </c>
      <c r="C26" s="125">
        <v>1</v>
      </c>
      <c r="D26" s="126"/>
      <c r="E26" s="127"/>
      <c r="F26" s="107"/>
      <c r="G26" s="108"/>
      <c r="H26" s="109"/>
      <c r="I26" s="108"/>
      <c r="J26" s="109"/>
      <c r="K26" s="108"/>
      <c r="L26" s="109"/>
      <c r="M26" s="110"/>
      <c r="N26" s="111"/>
      <c r="O26" s="447"/>
      <c r="P26" s="112"/>
      <c r="Q26" s="449"/>
      <c r="R26" s="113">
        <f t="shared" si="5"/>
        <v>0</v>
      </c>
      <c r="S26" s="114">
        <f t="shared" si="6"/>
        <v>0</v>
      </c>
      <c r="T26" s="115">
        <f t="shared" si="7"/>
        <v>0</v>
      </c>
      <c r="U26" s="437">
        <f t="shared" si="8"/>
        <v>0</v>
      </c>
      <c r="V26" s="116"/>
      <c r="W26" s="117"/>
      <c r="X26" s="118"/>
      <c r="Y26" s="118"/>
      <c r="Z26" s="254" t="str">
        <f t="shared" si="9"/>
        <v/>
      </c>
      <c r="AA26" s="131"/>
      <c r="AB26" s="128"/>
      <c r="AC26" s="129"/>
      <c r="AD26" s="130"/>
      <c r="AE26" s="130"/>
      <c r="AF26" s="131"/>
      <c r="AG26" s="132"/>
      <c r="AH26" s="254" t="str">
        <f t="shared" si="0"/>
        <v/>
      </c>
      <c r="AI26" s="133">
        <f t="shared" si="1"/>
        <v>0</v>
      </c>
      <c r="AJ26" s="133">
        <f t="shared" si="2"/>
        <v>0</v>
      </c>
      <c r="AK26" s="492"/>
    </row>
    <row r="27" spans="1:37" ht="15" x14ac:dyDescent="0.2">
      <c r="A27" s="177">
        <f t="shared" si="3"/>
        <v>43819</v>
      </c>
      <c r="B27" s="124">
        <f t="shared" si="4"/>
        <v>43819</v>
      </c>
      <c r="C27" s="125">
        <v>1</v>
      </c>
      <c r="D27" s="126"/>
      <c r="E27" s="127"/>
      <c r="F27" s="107"/>
      <c r="G27" s="108"/>
      <c r="H27" s="109"/>
      <c r="I27" s="108"/>
      <c r="J27" s="109"/>
      <c r="K27" s="108"/>
      <c r="L27" s="109"/>
      <c r="M27" s="110"/>
      <c r="N27" s="111"/>
      <c r="O27" s="447"/>
      <c r="P27" s="112"/>
      <c r="Q27" s="449"/>
      <c r="R27" s="113">
        <f t="shared" si="5"/>
        <v>0</v>
      </c>
      <c r="S27" s="114">
        <f t="shared" si="6"/>
        <v>0</v>
      </c>
      <c r="T27" s="115">
        <f t="shared" si="7"/>
        <v>0</v>
      </c>
      <c r="U27" s="437">
        <f t="shared" si="8"/>
        <v>0</v>
      </c>
      <c r="V27" s="116"/>
      <c r="W27" s="117"/>
      <c r="X27" s="118"/>
      <c r="Y27" s="118"/>
      <c r="Z27" s="254" t="str">
        <f t="shared" si="9"/>
        <v/>
      </c>
      <c r="AA27" s="131"/>
      <c r="AB27" s="128"/>
      <c r="AC27" s="129"/>
      <c r="AD27" s="130"/>
      <c r="AE27" s="130"/>
      <c r="AF27" s="131"/>
      <c r="AG27" s="132"/>
      <c r="AH27" s="254" t="str">
        <f t="shared" si="0"/>
        <v/>
      </c>
      <c r="AI27" s="133">
        <f t="shared" si="1"/>
        <v>0</v>
      </c>
      <c r="AJ27" s="133">
        <f t="shared" si="2"/>
        <v>0</v>
      </c>
      <c r="AK27" s="492"/>
    </row>
    <row r="28" spans="1:37" ht="15" x14ac:dyDescent="0.2">
      <c r="A28" s="177">
        <f t="shared" si="3"/>
        <v>43820</v>
      </c>
      <c r="B28" s="124">
        <f t="shared" si="4"/>
        <v>43820</v>
      </c>
      <c r="C28" s="125"/>
      <c r="D28" s="126"/>
      <c r="E28" s="127"/>
      <c r="F28" s="107"/>
      <c r="G28" s="108"/>
      <c r="H28" s="109"/>
      <c r="I28" s="108"/>
      <c r="J28" s="109"/>
      <c r="K28" s="108"/>
      <c r="L28" s="109"/>
      <c r="M28" s="110"/>
      <c r="N28" s="111"/>
      <c r="O28" s="447"/>
      <c r="P28" s="112"/>
      <c r="Q28" s="449"/>
      <c r="R28" s="113">
        <f t="shared" si="5"/>
        <v>0</v>
      </c>
      <c r="S28" s="114">
        <f t="shared" si="6"/>
        <v>0</v>
      </c>
      <c r="T28" s="115">
        <f t="shared" si="7"/>
        <v>0</v>
      </c>
      <c r="U28" s="437">
        <f t="shared" si="8"/>
        <v>0</v>
      </c>
      <c r="V28" s="116"/>
      <c r="W28" s="117"/>
      <c r="X28" s="118"/>
      <c r="Y28" s="118"/>
      <c r="Z28" s="254" t="str">
        <f t="shared" si="9"/>
        <v/>
      </c>
      <c r="AA28" s="131"/>
      <c r="AB28" s="128"/>
      <c r="AC28" s="129"/>
      <c r="AD28" s="130"/>
      <c r="AE28" s="130"/>
      <c r="AF28" s="131"/>
      <c r="AG28" s="132"/>
      <c r="AH28" s="254" t="str">
        <f t="shared" si="0"/>
        <v/>
      </c>
      <c r="AI28" s="133">
        <f t="shared" si="1"/>
        <v>0</v>
      </c>
      <c r="AJ28" s="133">
        <f t="shared" si="2"/>
        <v>0</v>
      </c>
      <c r="AK28" s="492"/>
    </row>
    <row r="29" spans="1:37" ht="15" x14ac:dyDescent="0.2">
      <c r="A29" s="177">
        <f t="shared" si="3"/>
        <v>43821</v>
      </c>
      <c r="B29" s="124">
        <f t="shared" si="4"/>
        <v>43821</v>
      </c>
      <c r="C29" s="125"/>
      <c r="D29" s="126"/>
      <c r="E29" s="127"/>
      <c r="F29" s="107"/>
      <c r="G29" s="108"/>
      <c r="H29" s="109"/>
      <c r="I29" s="108"/>
      <c r="J29" s="109"/>
      <c r="K29" s="108"/>
      <c r="L29" s="109"/>
      <c r="M29" s="110"/>
      <c r="N29" s="111"/>
      <c r="O29" s="447"/>
      <c r="P29" s="112"/>
      <c r="Q29" s="449"/>
      <c r="R29" s="113">
        <f t="shared" si="5"/>
        <v>0</v>
      </c>
      <c r="S29" s="114">
        <f t="shared" si="6"/>
        <v>0</v>
      </c>
      <c r="T29" s="115">
        <f t="shared" si="7"/>
        <v>0</v>
      </c>
      <c r="U29" s="437">
        <f t="shared" si="8"/>
        <v>0</v>
      </c>
      <c r="V29" s="116"/>
      <c r="W29" s="117"/>
      <c r="X29" s="118"/>
      <c r="Y29" s="118"/>
      <c r="Z29" s="254" t="str">
        <f t="shared" si="9"/>
        <v/>
      </c>
      <c r="AA29" s="131"/>
      <c r="AB29" s="128"/>
      <c r="AC29" s="129"/>
      <c r="AD29" s="130"/>
      <c r="AE29" s="130"/>
      <c r="AF29" s="131"/>
      <c r="AG29" s="132"/>
      <c r="AH29" s="254" t="str">
        <f t="shared" si="0"/>
        <v/>
      </c>
      <c r="AI29" s="133">
        <f t="shared" si="1"/>
        <v>0</v>
      </c>
      <c r="AJ29" s="133">
        <f t="shared" si="2"/>
        <v>0</v>
      </c>
      <c r="AK29" s="492"/>
    </row>
    <row r="30" spans="1:37" ht="15" x14ac:dyDescent="0.2">
      <c r="A30" s="177">
        <f t="shared" si="3"/>
        <v>43822</v>
      </c>
      <c r="B30" s="124">
        <f t="shared" si="4"/>
        <v>43822</v>
      </c>
      <c r="C30" s="125">
        <v>1</v>
      </c>
      <c r="D30" s="126"/>
      <c r="E30" s="127"/>
      <c r="F30" s="107"/>
      <c r="G30" s="108"/>
      <c r="H30" s="109"/>
      <c r="I30" s="108"/>
      <c r="J30" s="109"/>
      <c r="K30" s="108"/>
      <c r="L30" s="109"/>
      <c r="M30" s="110"/>
      <c r="N30" s="111"/>
      <c r="O30" s="447"/>
      <c r="P30" s="112"/>
      <c r="Q30" s="449"/>
      <c r="R30" s="113">
        <f t="shared" si="5"/>
        <v>0</v>
      </c>
      <c r="S30" s="114">
        <f t="shared" si="6"/>
        <v>0</v>
      </c>
      <c r="T30" s="115">
        <f t="shared" si="7"/>
        <v>0</v>
      </c>
      <c r="U30" s="437">
        <f t="shared" si="8"/>
        <v>0</v>
      </c>
      <c r="V30" s="116"/>
      <c r="W30" s="117"/>
      <c r="X30" s="118"/>
      <c r="Y30" s="118"/>
      <c r="Z30" s="254" t="str">
        <f t="shared" si="9"/>
        <v/>
      </c>
      <c r="AA30" s="131"/>
      <c r="AB30" s="128"/>
      <c r="AC30" s="129"/>
      <c r="AD30" s="130"/>
      <c r="AE30" s="130"/>
      <c r="AF30" s="131"/>
      <c r="AG30" s="132"/>
      <c r="AH30" s="254" t="str">
        <f t="shared" si="0"/>
        <v/>
      </c>
      <c r="AI30" s="133">
        <f t="shared" si="1"/>
        <v>0</v>
      </c>
      <c r="AJ30" s="133">
        <f t="shared" si="2"/>
        <v>0</v>
      </c>
      <c r="AK30" s="492"/>
    </row>
    <row r="31" spans="1:37" ht="15" x14ac:dyDescent="0.2">
      <c r="A31" s="177">
        <f t="shared" si="3"/>
        <v>43823</v>
      </c>
      <c r="B31" s="124">
        <f t="shared" si="4"/>
        <v>43823</v>
      </c>
      <c r="C31" s="125">
        <v>0.5</v>
      </c>
      <c r="D31" s="126"/>
      <c r="E31" s="127">
        <v>0.5</v>
      </c>
      <c r="F31" s="107"/>
      <c r="G31" s="108"/>
      <c r="H31" s="109"/>
      <c r="I31" s="108"/>
      <c r="J31" s="109"/>
      <c r="K31" s="108"/>
      <c r="L31" s="109"/>
      <c r="M31" s="110"/>
      <c r="N31" s="111"/>
      <c r="O31" s="447"/>
      <c r="P31" s="112"/>
      <c r="Q31" s="449"/>
      <c r="R31" s="113">
        <f t="shared" si="5"/>
        <v>0</v>
      </c>
      <c r="S31" s="114">
        <f t="shared" si="6"/>
        <v>0</v>
      </c>
      <c r="T31" s="115">
        <f t="shared" si="7"/>
        <v>0</v>
      </c>
      <c r="U31" s="437">
        <f t="shared" si="8"/>
        <v>0</v>
      </c>
      <c r="V31" s="116"/>
      <c r="W31" s="117"/>
      <c r="X31" s="118"/>
      <c r="Y31" s="118"/>
      <c r="Z31" s="254" t="str">
        <f t="shared" si="9"/>
        <v/>
      </c>
      <c r="AA31" s="131"/>
      <c r="AB31" s="128"/>
      <c r="AC31" s="129"/>
      <c r="AD31" s="130"/>
      <c r="AE31" s="130"/>
      <c r="AF31" s="131"/>
      <c r="AG31" s="132"/>
      <c r="AH31" s="254" t="str">
        <f t="shared" si="0"/>
        <v/>
      </c>
      <c r="AI31" s="133">
        <f t="shared" si="1"/>
        <v>0</v>
      </c>
      <c r="AJ31" s="133">
        <f t="shared" si="2"/>
        <v>0</v>
      </c>
      <c r="AK31" s="492"/>
    </row>
    <row r="32" spans="1:37" ht="15" x14ac:dyDescent="0.2">
      <c r="A32" s="177">
        <f t="shared" si="3"/>
        <v>43824</v>
      </c>
      <c r="B32" s="124">
        <f t="shared" si="4"/>
        <v>43824</v>
      </c>
      <c r="C32" s="125"/>
      <c r="D32" s="126">
        <v>1</v>
      </c>
      <c r="E32" s="127"/>
      <c r="F32" s="107"/>
      <c r="G32" s="108"/>
      <c r="H32" s="109"/>
      <c r="I32" s="108"/>
      <c r="J32" s="109"/>
      <c r="K32" s="108"/>
      <c r="L32" s="109"/>
      <c r="M32" s="110"/>
      <c r="N32" s="111"/>
      <c r="O32" s="447"/>
      <c r="P32" s="112"/>
      <c r="Q32" s="449"/>
      <c r="R32" s="113">
        <f t="shared" si="5"/>
        <v>0</v>
      </c>
      <c r="S32" s="114">
        <f t="shared" si="6"/>
        <v>0</v>
      </c>
      <c r="T32" s="115">
        <f t="shared" si="7"/>
        <v>0</v>
      </c>
      <c r="U32" s="437">
        <f t="shared" si="8"/>
        <v>0</v>
      </c>
      <c r="V32" s="116"/>
      <c r="W32" s="117"/>
      <c r="X32" s="118"/>
      <c r="Y32" s="118"/>
      <c r="Z32" s="254" t="str">
        <f t="shared" si="9"/>
        <v/>
      </c>
      <c r="AA32" s="131"/>
      <c r="AB32" s="128"/>
      <c r="AC32" s="129"/>
      <c r="AD32" s="130"/>
      <c r="AE32" s="130"/>
      <c r="AF32" s="131"/>
      <c r="AG32" s="132"/>
      <c r="AH32" s="254" t="str">
        <f t="shared" si="0"/>
        <v/>
      </c>
      <c r="AI32" s="133">
        <f t="shared" si="1"/>
        <v>0</v>
      </c>
      <c r="AJ32" s="133">
        <f t="shared" si="2"/>
        <v>0</v>
      </c>
      <c r="AK32" s="492"/>
    </row>
    <row r="33" spans="1:37" ht="15" x14ac:dyDescent="0.2">
      <c r="A33" s="177">
        <f t="shared" si="3"/>
        <v>43825</v>
      </c>
      <c r="B33" s="124">
        <f t="shared" si="4"/>
        <v>43825</v>
      </c>
      <c r="C33" s="125"/>
      <c r="D33" s="126"/>
      <c r="E33" s="127">
        <v>1</v>
      </c>
      <c r="F33" s="107"/>
      <c r="G33" s="108"/>
      <c r="H33" s="109"/>
      <c r="I33" s="108"/>
      <c r="J33" s="109"/>
      <c r="K33" s="108"/>
      <c r="L33" s="109"/>
      <c r="M33" s="110"/>
      <c r="N33" s="111"/>
      <c r="O33" s="447"/>
      <c r="P33" s="112"/>
      <c r="Q33" s="449"/>
      <c r="R33" s="113">
        <f t="shared" si="5"/>
        <v>0</v>
      </c>
      <c r="S33" s="114">
        <f t="shared" si="6"/>
        <v>0</v>
      </c>
      <c r="T33" s="115">
        <f t="shared" si="7"/>
        <v>0</v>
      </c>
      <c r="U33" s="437">
        <f t="shared" si="8"/>
        <v>0</v>
      </c>
      <c r="V33" s="116"/>
      <c r="W33" s="117"/>
      <c r="X33" s="118"/>
      <c r="Y33" s="118"/>
      <c r="Z33" s="254" t="str">
        <f t="shared" si="9"/>
        <v/>
      </c>
      <c r="AA33" s="131"/>
      <c r="AB33" s="128"/>
      <c r="AC33" s="129"/>
      <c r="AD33" s="130"/>
      <c r="AE33" s="130"/>
      <c r="AF33" s="131"/>
      <c r="AG33" s="132"/>
      <c r="AH33" s="254" t="str">
        <f t="shared" si="0"/>
        <v/>
      </c>
      <c r="AI33" s="133">
        <f t="shared" si="1"/>
        <v>0</v>
      </c>
      <c r="AJ33" s="133">
        <f t="shared" si="2"/>
        <v>0</v>
      </c>
      <c r="AK33" s="492"/>
    </row>
    <row r="34" spans="1:37" ht="15" x14ac:dyDescent="0.2">
      <c r="A34" s="177">
        <f t="shared" si="3"/>
        <v>43826</v>
      </c>
      <c r="B34" s="124">
        <f t="shared" si="4"/>
        <v>43826</v>
      </c>
      <c r="C34" s="125">
        <v>1</v>
      </c>
      <c r="D34" s="126"/>
      <c r="E34" s="127"/>
      <c r="F34" s="107"/>
      <c r="G34" s="108"/>
      <c r="H34" s="109"/>
      <c r="I34" s="108"/>
      <c r="J34" s="109"/>
      <c r="K34" s="108"/>
      <c r="L34" s="109"/>
      <c r="M34" s="110"/>
      <c r="N34" s="111"/>
      <c r="O34" s="447"/>
      <c r="P34" s="112"/>
      <c r="Q34" s="449"/>
      <c r="R34" s="113">
        <f t="shared" si="5"/>
        <v>0</v>
      </c>
      <c r="S34" s="114">
        <f t="shared" si="6"/>
        <v>0</v>
      </c>
      <c r="T34" s="115">
        <f t="shared" si="7"/>
        <v>0</v>
      </c>
      <c r="U34" s="437">
        <f t="shared" si="8"/>
        <v>0</v>
      </c>
      <c r="V34" s="116"/>
      <c r="W34" s="117"/>
      <c r="X34" s="118"/>
      <c r="Y34" s="118"/>
      <c r="Z34" s="254" t="str">
        <f t="shared" si="9"/>
        <v/>
      </c>
      <c r="AA34" s="131"/>
      <c r="AB34" s="128"/>
      <c r="AC34" s="129"/>
      <c r="AD34" s="130"/>
      <c r="AE34" s="130"/>
      <c r="AF34" s="131"/>
      <c r="AG34" s="132"/>
      <c r="AH34" s="254" t="str">
        <f t="shared" si="0"/>
        <v/>
      </c>
      <c r="AI34" s="133">
        <f t="shared" si="1"/>
        <v>0</v>
      </c>
      <c r="AJ34" s="133">
        <f t="shared" si="2"/>
        <v>0</v>
      </c>
      <c r="AK34" s="492"/>
    </row>
    <row r="35" spans="1:37" ht="15" x14ac:dyDescent="0.2">
      <c r="A35" s="177">
        <f t="shared" si="3"/>
        <v>43827</v>
      </c>
      <c r="B35" s="124">
        <f t="shared" si="4"/>
        <v>43827</v>
      </c>
      <c r="C35" s="125"/>
      <c r="D35" s="126"/>
      <c r="E35" s="127"/>
      <c r="F35" s="107"/>
      <c r="G35" s="108"/>
      <c r="H35" s="109"/>
      <c r="I35" s="108"/>
      <c r="J35" s="109"/>
      <c r="K35" s="108"/>
      <c r="L35" s="109"/>
      <c r="M35" s="110"/>
      <c r="N35" s="111"/>
      <c r="O35" s="447"/>
      <c r="P35" s="112"/>
      <c r="Q35" s="449"/>
      <c r="R35" s="113">
        <f t="shared" si="5"/>
        <v>0</v>
      </c>
      <c r="S35" s="114">
        <f t="shared" si="6"/>
        <v>0</v>
      </c>
      <c r="T35" s="115">
        <f t="shared" si="7"/>
        <v>0</v>
      </c>
      <c r="U35" s="437">
        <f t="shared" si="8"/>
        <v>0</v>
      </c>
      <c r="V35" s="116"/>
      <c r="W35" s="117"/>
      <c r="X35" s="118"/>
      <c r="Y35" s="118"/>
      <c r="Z35" s="254" t="str">
        <f t="shared" si="9"/>
        <v/>
      </c>
      <c r="AA35" s="131"/>
      <c r="AB35" s="128"/>
      <c r="AC35" s="129"/>
      <c r="AD35" s="130"/>
      <c r="AE35" s="130"/>
      <c r="AF35" s="131"/>
      <c r="AG35" s="132"/>
      <c r="AH35" s="254" t="str">
        <f t="shared" si="0"/>
        <v/>
      </c>
      <c r="AI35" s="133">
        <f t="shared" si="1"/>
        <v>0</v>
      </c>
      <c r="AJ35" s="133">
        <f t="shared" si="2"/>
        <v>0</v>
      </c>
      <c r="AK35" s="492"/>
    </row>
    <row r="36" spans="1:37" ht="15" x14ac:dyDescent="0.2">
      <c r="A36" s="177">
        <f t="shared" si="3"/>
        <v>43828</v>
      </c>
      <c r="B36" s="124">
        <f t="shared" si="4"/>
        <v>43828</v>
      </c>
      <c r="C36" s="125"/>
      <c r="D36" s="126"/>
      <c r="E36" s="127"/>
      <c r="F36" s="107"/>
      <c r="G36" s="108"/>
      <c r="H36" s="109"/>
      <c r="I36" s="108"/>
      <c r="J36" s="109"/>
      <c r="K36" s="108"/>
      <c r="L36" s="109"/>
      <c r="M36" s="110"/>
      <c r="N36" s="111"/>
      <c r="O36" s="447"/>
      <c r="P36" s="112"/>
      <c r="Q36" s="449"/>
      <c r="R36" s="113">
        <f t="shared" si="5"/>
        <v>0</v>
      </c>
      <c r="S36" s="114">
        <f t="shared" si="6"/>
        <v>0</v>
      </c>
      <c r="T36" s="115">
        <f t="shared" si="7"/>
        <v>0</v>
      </c>
      <c r="U36" s="437">
        <f t="shared" si="8"/>
        <v>0</v>
      </c>
      <c r="V36" s="116"/>
      <c r="W36" s="117"/>
      <c r="X36" s="118"/>
      <c r="Y36" s="118"/>
      <c r="Z36" s="254" t="str">
        <f t="shared" si="9"/>
        <v/>
      </c>
      <c r="AA36" s="131"/>
      <c r="AB36" s="128"/>
      <c r="AC36" s="129"/>
      <c r="AD36" s="130"/>
      <c r="AE36" s="130"/>
      <c r="AF36" s="131"/>
      <c r="AG36" s="132"/>
      <c r="AH36" s="254" t="str">
        <f t="shared" si="0"/>
        <v/>
      </c>
      <c r="AI36" s="133">
        <f t="shared" si="1"/>
        <v>0</v>
      </c>
      <c r="AJ36" s="133">
        <f t="shared" si="2"/>
        <v>0</v>
      </c>
      <c r="AK36" s="492"/>
    </row>
    <row r="37" spans="1:37" ht="15" x14ac:dyDescent="0.2">
      <c r="A37" s="177">
        <f t="shared" si="3"/>
        <v>43829</v>
      </c>
      <c r="B37" s="124">
        <f t="shared" si="4"/>
        <v>43829</v>
      </c>
      <c r="C37" s="125">
        <v>1</v>
      </c>
      <c r="D37" s="126"/>
      <c r="E37" s="127"/>
      <c r="F37" s="107"/>
      <c r="G37" s="108"/>
      <c r="H37" s="109"/>
      <c r="I37" s="108"/>
      <c r="J37" s="109"/>
      <c r="K37" s="108"/>
      <c r="L37" s="109"/>
      <c r="M37" s="110"/>
      <c r="N37" s="111"/>
      <c r="O37" s="447"/>
      <c r="P37" s="112"/>
      <c r="Q37" s="449"/>
      <c r="R37" s="113">
        <f t="shared" si="5"/>
        <v>0</v>
      </c>
      <c r="S37" s="114">
        <f t="shared" si="6"/>
        <v>0</v>
      </c>
      <c r="T37" s="115">
        <f t="shared" si="7"/>
        <v>0</v>
      </c>
      <c r="U37" s="437">
        <f t="shared" si="8"/>
        <v>0</v>
      </c>
      <c r="V37" s="116"/>
      <c r="W37" s="117"/>
      <c r="X37" s="118"/>
      <c r="Y37" s="118"/>
      <c r="Z37" s="254" t="str">
        <f t="shared" si="9"/>
        <v/>
      </c>
      <c r="AA37" s="131"/>
      <c r="AB37" s="128"/>
      <c r="AC37" s="129"/>
      <c r="AD37" s="130"/>
      <c r="AE37" s="130"/>
      <c r="AF37" s="131"/>
      <c r="AG37" s="132"/>
      <c r="AH37" s="254" t="str">
        <f t="shared" si="0"/>
        <v/>
      </c>
      <c r="AI37" s="133">
        <f t="shared" si="1"/>
        <v>0</v>
      </c>
      <c r="AJ37" s="133">
        <f t="shared" si="2"/>
        <v>0</v>
      </c>
      <c r="AK37" s="492"/>
    </row>
    <row r="38" spans="1:37" ht="15.75" thickBot="1" x14ac:dyDescent="0.25">
      <c r="A38" s="176">
        <f t="shared" si="3"/>
        <v>43830</v>
      </c>
      <c r="B38" s="134">
        <f t="shared" si="4"/>
        <v>43830</v>
      </c>
      <c r="C38" s="135">
        <v>1</v>
      </c>
      <c r="D38" s="136"/>
      <c r="E38" s="161"/>
      <c r="F38" s="138"/>
      <c r="G38" s="139"/>
      <c r="H38" s="140"/>
      <c r="I38" s="139"/>
      <c r="J38" s="140"/>
      <c r="K38" s="139"/>
      <c r="L38" s="140"/>
      <c r="M38" s="141"/>
      <c r="N38" s="142"/>
      <c r="O38" s="448"/>
      <c r="P38" s="143"/>
      <c r="Q38" s="450"/>
      <c r="R38" s="144">
        <f t="shared" si="5"/>
        <v>0</v>
      </c>
      <c r="S38" s="145">
        <f t="shared" si="6"/>
        <v>0</v>
      </c>
      <c r="T38" s="146">
        <f t="shared" si="7"/>
        <v>0</v>
      </c>
      <c r="U38" s="443">
        <f t="shared" si="8"/>
        <v>0</v>
      </c>
      <c r="V38" s="116"/>
      <c r="W38" s="117"/>
      <c r="X38" s="118"/>
      <c r="Y38" s="118"/>
      <c r="Z38" s="254" t="str">
        <f t="shared" si="9"/>
        <v/>
      </c>
      <c r="AA38" s="153"/>
      <c r="AB38" s="150"/>
      <c r="AC38" s="151"/>
      <c r="AD38" s="152"/>
      <c r="AE38" s="152"/>
      <c r="AF38" s="153"/>
      <c r="AG38" s="154"/>
      <c r="AH38" s="256" t="str">
        <f t="shared" si="0"/>
        <v/>
      </c>
      <c r="AI38" s="155">
        <f t="shared" si="1"/>
        <v>0</v>
      </c>
      <c r="AJ38" s="155">
        <f t="shared" si="2"/>
        <v>0</v>
      </c>
      <c r="AK38" s="492"/>
    </row>
    <row r="39" spans="1:37" ht="16.5" thickBot="1" x14ac:dyDescent="0.3">
      <c r="A39" s="227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65" t="s">
        <v>26</v>
      </c>
      <c r="T39" s="227"/>
      <c r="U39" s="439">
        <f>SUM(U8:U38)</f>
        <v>0</v>
      </c>
      <c r="V39" s="276">
        <f t="shared" ref="V39:AF39" si="10">SUM(V8:V38)</f>
        <v>0</v>
      </c>
      <c r="W39" s="277">
        <f t="shared" si="10"/>
        <v>0</v>
      </c>
      <c r="X39" s="277">
        <f t="shared" si="10"/>
        <v>0</v>
      </c>
      <c r="Y39" s="277">
        <f t="shared" si="10"/>
        <v>0</v>
      </c>
      <c r="Z39" s="278"/>
      <c r="AA39" s="277">
        <f t="shared" si="10"/>
        <v>0</v>
      </c>
      <c r="AB39" s="277">
        <f t="shared" si="10"/>
        <v>0</v>
      </c>
      <c r="AC39" s="277">
        <f t="shared" si="10"/>
        <v>0</v>
      </c>
      <c r="AD39" s="277">
        <f t="shared" si="10"/>
        <v>0</v>
      </c>
      <c r="AE39" s="277">
        <f t="shared" ref="AE39" si="11">SUM(AE8:AE38)</f>
        <v>0</v>
      </c>
      <c r="AF39" s="277">
        <f t="shared" si="10"/>
        <v>0</v>
      </c>
      <c r="AG39" s="281"/>
      <c r="AH39" s="282"/>
      <c r="AI39" s="283">
        <f>SUM(AI8:AI38)</f>
        <v>0</v>
      </c>
      <c r="AJ39" s="386">
        <f>SUM(AJ8:AJ38)</f>
        <v>0</v>
      </c>
    </row>
    <row r="40" spans="1:37" ht="16.5" thickBot="1" x14ac:dyDescent="0.3">
      <c r="A40" s="227"/>
      <c r="B40" s="227"/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7"/>
      <c r="AK40" s="365"/>
    </row>
    <row r="41" spans="1:37" ht="16.5" thickBot="1" x14ac:dyDescent="0.3">
      <c r="A41" s="222" t="str">
        <f>janv!A41</f>
        <v>Visa collaborateur(trice): …..…..…..…….....……</v>
      </c>
      <c r="B41" s="222"/>
      <c r="C41" s="222"/>
      <c r="D41" s="222"/>
      <c r="E41" s="222"/>
      <c r="F41" s="222"/>
      <c r="G41" s="425"/>
      <c r="H41" s="425"/>
      <c r="I41" s="425"/>
      <c r="K41" s="222"/>
      <c r="L41" s="222" t="str">
        <f>janv!L41</f>
        <v>Date : ……..…….……</v>
      </c>
      <c r="M41" s="227"/>
      <c r="N41" s="227"/>
      <c r="O41" s="227"/>
      <c r="P41" s="227"/>
      <c r="Q41" s="227"/>
      <c r="R41" s="227"/>
      <c r="S41" s="377" t="str">
        <f>janv!S41</f>
        <v>Extrait du résumé :</v>
      </c>
      <c r="T41" s="378"/>
      <c r="U41" s="378"/>
      <c r="V41" s="378"/>
      <c r="W41" s="369"/>
      <c r="X41" s="369"/>
      <c r="Y41" s="369"/>
      <c r="Z41" s="369"/>
      <c r="AA41" s="369"/>
      <c r="AB41" s="369"/>
      <c r="AC41" s="369"/>
      <c r="AD41" s="369"/>
      <c r="AE41" s="369"/>
      <c r="AF41" s="370"/>
      <c r="AG41" s="370"/>
      <c r="AH41" s="366"/>
      <c r="AI41" s="367" t="str">
        <f>janv!AI41</f>
        <v>Heures dues mois courant</v>
      </c>
      <c r="AJ41" s="368">
        <f>resume!F27</f>
        <v>0</v>
      </c>
    </row>
    <row r="42" spans="1:37" ht="14.25" x14ac:dyDescent="0.2">
      <c r="A42" s="425"/>
      <c r="B42" s="425"/>
      <c r="C42" s="425"/>
      <c r="D42" s="425"/>
      <c r="E42" s="425"/>
      <c r="F42" s="425"/>
      <c r="G42" s="425"/>
      <c r="H42" s="425"/>
      <c r="I42" s="425"/>
      <c r="K42" s="425"/>
      <c r="L42" s="425"/>
      <c r="M42" s="227"/>
      <c r="N42" s="227"/>
      <c r="O42" s="227"/>
      <c r="P42" s="227"/>
      <c r="Q42" s="227"/>
      <c r="R42" s="227"/>
      <c r="S42" s="229"/>
      <c r="T42" s="271"/>
      <c r="U42" s="371"/>
      <c r="V42" s="371"/>
      <c r="W42" s="371"/>
      <c r="X42" s="371"/>
      <c r="Y42" s="371"/>
      <c r="Z42" s="271"/>
      <c r="AA42" s="271"/>
      <c r="AB42" s="271"/>
      <c r="AC42" s="271"/>
      <c r="AD42" s="362"/>
      <c r="AE42" s="362"/>
      <c r="AF42" s="362"/>
      <c r="AG42" s="362"/>
      <c r="AH42" s="362"/>
      <c r="AI42" s="363" t="str">
        <f>janv!AI42</f>
        <v>Heures supplémentaires HS</v>
      </c>
      <c r="AJ42" s="387">
        <f>resume!N27</f>
        <v>0</v>
      </c>
    </row>
    <row r="43" spans="1:37" ht="15" x14ac:dyDescent="0.2">
      <c r="A43" s="222" t="str">
        <f>janv!A43</f>
        <v>Visa supérieur direct : .…..……....…..…..………</v>
      </c>
      <c r="B43" s="222"/>
      <c r="C43" s="222"/>
      <c r="D43" s="222"/>
      <c r="E43" s="222"/>
      <c r="F43" s="222"/>
      <c r="G43" s="425"/>
      <c r="H43" s="425"/>
      <c r="I43" s="425"/>
      <c r="K43" s="222"/>
      <c r="L43" s="222" t="str">
        <f>janv!L43</f>
        <v>Date : ……..…….……</v>
      </c>
      <c r="M43" s="227"/>
      <c r="N43" s="227"/>
      <c r="O43" s="227"/>
      <c r="P43" s="227"/>
      <c r="Q43" s="227"/>
      <c r="R43" s="227"/>
      <c r="S43" s="229"/>
      <c r="T43" s="271"/>
      <c r="U43" s="371"/>
      <c r="V43" s="371"/>
      <c r="W43" s="371"/>
      <c r="X43" s="371"/>
      <c r="Y43" s="371"/>
      <c r="Z43" s="371"/>
      <c r="AA43" s="271"/>
      <c r="AB43" s="271"/>
      <c r="AC43" s="271"/>
      <c r="AD43" s="364"/>
      <c r="AE43" s="364"/>
      <c r="AF43" s="364"/>
      <c r="AG43" s="364"/>
      <c r="AH43" s="364"/>
      <c r="AI43" s="373" t="str">
        <f>janv!AI43</f>
        <v>Compensation HS</v>
      </c>
      <c r="AJ43" s="374">
        <f>-AC39</f>
        <v>0</v>
      </c>
    </row>
    <row r="44" spans="1:37" ht="15" thickBot="1" x14ac:dyDescent="0.25">
      <c r="M44" s="227"/>
      <c r="N44" s="227"/>
      <c r="O44" s="227"/>
      <c r="P44" s="227"/>
      <c r="Q44" s="227"/>
      <c r="R44" s="227"/>
      <c r="S44" s="229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364"/>
      <c r="AE44" s="364"/>
      <c r="AF44" s="364"/>
      <c r="AG44" s="364"/>
      <c r="AH44" s="364"/>
      <c r="AI44" s="373" t="str">
        <f>janv!AI44</f>
        <v>Solde HS à la fin du mois précédent</v>
      </c>
      <c r="AJ44" s="388">
        <f ca="1">IF(NOW()&lt;B8,0,resume!P26)</f>
        <v>0</v>
      </c>
    </row>
    <row r="45" spans="1:37" ht="15.75" thickBot="1" x14ac:dyDescent="0.3">
      <c r="A45" s="222" t="str">
        <f>janv!A45</f>
        <v>Visa administration : …….……..………....………</v>
      </c>
      <c r="B45" s="222"/>
      <c r="C45" s="222"/>
      <c r="D45" s="222"/>
      <c r="E45" s="222"/>
      <c r="F45" s="222"/>
      <c r="G45" s="425"/>
      <c r="H45" s="425"/>
      <c r="I45" s="425"/>
      <c r="K45" s="222"/>
      <c r="L45" s="222" t="str">
        <f>janv!L45</f>
        <v>Date : ……..…….……</v>
      </c>
      <c r="M45" s="227"/>
      <c r="N45" s="227"/>
      <c r="O45" s="227"/>
      <c r="P45" s="227"/>
      <c r="Q45" s="227"/>
      <c r="R45" s="227"/>
      <c r="S45" s="375" t="str">
        <f>janv!S45</f>
        <v>Solde vacances à la fin du mois</v>
      </c>
      <c r="T45" s="376"/>
      <c r="U45" s="376"/>
      <c r="V45" s="376"/>
      <c r="W45" s="376"/>
      <c r="X45" s="376"/>
      <c r="Y45" s="376"/>
      <c r="Z45" s="376"/>
      <c r="AA45" s="385">
        <f>resume!U27</f>
        <v>0</v>
      </c>
      <c r="AB45" s="384" t="str">
        <f>janv!AB45</f>
        <v>jours</v>
      </c>
      <c r="AC45" s="376"/>
      <c r="AD45" s="382"/>
      <c r="AE45" s="382"/>
      <c r="AF45" s="382"/>
      <c r="AG45" s="382"/>
      <c r="AH45" s="382"/>
      <c r="AI45" s="383" t="str">
        <f>janv!AI45</f>
        <v>Solde HS à la fin du mois</v>
      </c>
      <c r="AJ45" s="379">
        <f>resume!P27</f>
        <v>0</v>
      </c>
    </row>
    <row r="48" spans="1:37" ht="15" x14ac:dyDescent="0.25">
      <c r="A48" t="str">
        <f>janv!A48</f>
        <v>JT = jours de travail / JF = jours fériés / JC = jours chômés</v>
      </c>
      <c r="AJ48" s="440" t="str">
        <f>janv!AJ48</f>
        <v>A remettre au responsable jusqu'au 5 du mois suivant</v>
      </c>
    </row>
  </sheetData>
  <sheetProtection algorithmName="SHA-512" hashValue="uzGudZTQRMGk0rcAtl79CkU603BHzz4qWox5FGp2y9E123QYo7xT9MkZ5fCVBbzZOZGIqerm9GUISb+GFU99xQ==" saltValue="+JxJvKe9J5kSw5L1JgOHEA==" spinCount="100000" sheet="1" objects="1" scenarios="1"/>
  <protectedRanges>
    <protectedRange sqref="AK8:AK38" name="Commentaire_1"/>
  </protectedRanges>
  <mergeCells count="1">
    <mergeCell ref="A2:B2"/>
  </mergeCells>
  <phoneticPr fontId="0" type="noConversion"/>
  <printOptions horizontalCentered="1"/>
  <pageMargins left="0.25" right="0.25" top="0.75" bottom="0.75" header="0.3" footer="0.3"/>
  <pageSetup paperSize="9" scale="62" orientation="landscape" horizontalDpi="1200" verticalDpi="300" r:id="rId1"/>
  <headerFooter alignWithMargins="0">
    <oddFooter>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1"/>
  <sheetViews>
    <sheetView showGridLines="0" workbookViewId="0">
      <selection activeCell="B28" sqref="B28"/>
    </sheetView>
  </sheetViews>
  <sheetFormatPr baseColWidth="10" defaultRowHeight="12.75" x14ac:dyDescent="0.2"/>
  <cols>
    <col min="1" max="1" width="5.42578125" style="468" customWidth="1"/>
    <col min="2" max="2" width="90.7109375" customWidth="1"/>
    <col min="3" max="3" width="5.42578125" customWidth="1"/>
    <col min="4" max="5" width="4.28515625" customWidth="1"/>
    <col min="6" max="17" width="4.42578125" customWidth="1"/>
    <col min="18" max="18" width="4.5703125" hidden="1" customWidth="1"/>
    <col min="19" max="20" width="4.5703125" customWidth="1"/>
    <col min="21" max="21" width="7.7109375" customWidth="1"/>
    <col min="22" max="26" width="4.5703125" customWidth="1"/>
    <col min="27" max="28" width="7.5703125" customWidth="1"/>
    <col min="29" max="35" width="7" customWidth="1"/>
  </cols>
  <sheetData>
    <row r="1" spans="1:36" ht="15" customHeight="1" x14ac:dyDescent="0.25">
      <c r="A1" s="213" t="s">
        <v>76</v>
      </c>
      <c r="B1" s="290"/>
      <c r="C1" s="290"/>
      <c r="D1" s="290"/>
      <c r="E1" s="290"/>
      <c r="F1" s="290"/>
      <c r="G1" s="290"/>
      <c r="H1" s="294"/>
      <c r="I1" s="290"/>
      <c r="J1" s="290"/>
      <c r="K1" s="290"/>
      <c r="L1" s="290"/>
      <c r="M1" s="290"/>
      <c r="N1" s="213"/>
      <c r="O1" s="290"/>
      <c r="P1" s="290"/>
      <c r="Q1" s="290"/>
      <c r="R1" s="290"/>
      <c r="S1" s="290"/>
      <c r="T1" s="290"/>
      <c r="U1" s="392"/>
      <c r="V1" s="290"/>
      <c r="W1" s="290"/>
      <c r="X1" s="290"/>
      <c r="Y1" s="290"/>
      <c r="Z1" s="290"/>
      <c r="AA1" s="290"/>
      <c r="AB1" s="290"/>
      <c r="AC1" s="393"/>
      <c r="AD1" s="290"/>
      <c r="AE1" s="290"/>
      <c r="AF1" s="294"/>
      <c r="AG1" s="290"/>
      <c r="AH1" s="290"/>
      <c r="AI1" s="290"/>
      <c r="AJ1" s="394"/>
    </row>
    <row r="2" spans="1:36" ht="15" customHeight="1" x14ac:dyDescent="0.25">
      <c r="A2" s="465"/>
      <c r="B2" s="290"/>
      <c r="C2" s="290"/>
      <c r="D2" s="290"/>
      <c r="E2" s="290"/>
      <c r="F2" s="290"/>
      <c r="G2" s="290"/>
      <c r="H2" s="294"/>
      <c r="I2" s="290"/>
      <c r="J2" s="290"/>
      <c r="K2" s="290"/>
      <c r="L2" s="290"/>
      <c r="M2" s="290"/>
      <c r="N2" s="213"/>
      <c r="O2" s="290"/>
      <c r="P2" s="290"/>
      <c r="Q2" s="290"/>
      <c r="R2" s="290"/>
      <c r="S2" s="290"/>
      <c r="T2" s="290"/>
      <c r="U2" s="392"/>
      <c r="V2" s="290"/>
      <c r="W2" s="290"/>
      <c r="X2" s="290"/>
      <c r="Y2" s="290"/>
      <c r="Z2" s="290"/>
      <c r="AA2" s="290"/>
      <c r="AB2" s="290"/>
      <c r="AC2" s="393"/>
      <c r="AD2" s="290"/>
      <c r="AE2" s="290"/>
      <c r="AF2" s="294"/>
      <c r="AG2" s="290"/>
      <c r="AH2" s="290"/>
      <c r="AI2" s="290"/>
      <c r="AJ2" s="394"/>
    </row>
    <row r="3" spans="1:36" x14ac:dyDescent="0.2">
      <c r="A3" s="463" t="s">
        <v>124</v>
      </c>
      <c r="B3" s="460" t="s">
        <v>125</v>
      </c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5"/>
      <c r="AJ3" s="394"/>
    </row>
    <row r="4" spans="1:36" x14ac:dyDescent="0.2">
      <c r="A4" s="463" t="s">
        <v>126</v>
      </c>
      <c r="B4" s="460" t="s">
        <v>92</v>
      </c>
      <c r="C4" s="395"/>
      <c r="D4" s="57"/>
      <c r="E4" s="57"/>
      <c r="F4" s="396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9"/>
      <c r="X4" s="9"/>
      <c r="Y4" s="57"/>
      <c r="Z4" s="57"/>
      <c r="AA4" s="7"/>
      <c r="AB4" s="56"/>
      <c r="AC4" s="57"/>
      <c r="AD4" s="57"/>
      <c r="AE4" s="57"/>
      <c r="AF4" s="57"/>
      <c r="AG4" s="57"/>
      <c r="AH4" s="57"/>
      <c r="AI4" s="8"/>
      <c r="AJ4" s="394"/>
    </row>
    <row r="5" spans="1:36" x14ac:dyDescent="0.2">
      <c r="A5" s="463" t="s">
        <v>127</v>
      </c>
      <c r="B5" s="460" t="s">
        <v>128</v>
      </c>
      <c r="C5" s="396"/>
      <c r="D5" s="56"/>
      <c r="E5" s="56"/>
      <c r="F5" s="397"/>
      <c r="G5" s="397"/>
      <c r="H5" s="398"/>
      <c r="I5" s="398"/>
      <c r="J5" s="397"/>
      <c r="K5" s="397"/>
      <c r="L5" s="398"/>
      <c r="M5" s="398"/>
      <c r="N5" s="397"/>
      <c r="O5" s="397"/>
      <c r="P5" s="398"/>
      <c r="Q5" s="398"/>
      <c r="R5" s="58"/>
      <c r="S5" s="84"/>
      <c r="T5" s="77"/>
      <c r="U5" s="21"/>
      <c r="V5" s="399"/>
      <c r="W5" s="400"/>
      <c r="X5" s="400"/>
      <c r="Y5" s="77"/>
      <c r="Z5" s="77"/>
      <c r="AA5" s="14"/>
      <c r="AB5" s="1"/>
      <c r="AC5" s="401"/>
      <c r="AD5" s="56"/>
      <c r="AE5" s="1"/>
      <c r="AF5" s="210"/>
      <c r="AG5" s="210"/>
      <c r="AH5" s="68"/>
      <c r="AI5" s="402"/>
      <c r="AJ5" s="394"/>
    </row>
    <row r="6" spans="1:36" x14ac:dyDescent="0.2">
      <c r="A6" s="463" t="s">
        <v>129</v>
      </c>
      <c r="B6" s="460" t="s">
        <v>93</v>
      </c>
      <c r="C6" s="396"/>
      <c r="D6" s="56"/>
      <c r="E6" s="56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8"/>
      <c r="Q6" s="398"/>
      <c r="R6" s="57"/>
      <c r="S6" s="84"/>
      <c r="T6" s="84"/>
      <c r="U6" s="21"/>
      <c r="V6" s="403"/>
      <c r="W6" s="242"/>
      <c r="X6" s="242"/>
      <c r="Y6" s="243"/>
      <c r="Z6" s="404"/>
      <c r="AA6" s="405"/>
      <c r="AB6" s="401"/>
      <c r="AC6" s="401"/>
      <c r="AD6" s="406"/>
      <c r="AE6" s="56"/>
      <c r="AF6" s="407"/>
      <c r="AG6" s="407"/>
      <c r="AH6" s="408"/>
      <c r="AI6" s="8"/>
      <c r="AJ6" s="394"/>
    </row>
    <row r="7" spans="1:36" x14ac:dyDescent="0.2">
      <c r="A7" s="463" t="s">
        <v>130</v>
      </c>
      <c r="B7" s="460" t="s">
        <v>94</v>
      </c>
      <c r="C7" s="7"/>
      <c r="P7" s="8"/>
      <c r="Q7" s="207"/>
      <c r="R7" s="58"/>
      <c r="S7" s="400"/>
      <c r="T7" s="207"/>
      <c r="U7" s="401"/>
      <c r="V7" s="409"/>
      <c r="W7" s="409"/>
      <c r="X7" s="409"/>
      <c r="Y7" s="409"/>
      <c r="Z7" s="409"/>
      <c r="AA7" s="1"/>
      <c r="AB7" s="1"/>
      <c r="AC7" s="1"/>
      <c r="AD7" s="1"/>
      <c r="AE7" s="14"/>
      <c r="AF7" s="1"/>
      <c r="AG7" s="1"/>
      <c r="AH7" s="1"/>
      <c r="AI7" s="1"/>
      <c r="AJ7" s="394"/>
    </row>
    <row r="8" spans="1:36" ht="15" x14ac:dyDescent="0.2">
      <c r="A8" s="463" t="s">
        <v>131</v>
      </c>
      <c r="B8" s="460" t="s">
        <v>95</v>
      </c>
      <c r="C8" s="56"/>
      <c r="D8" s="208"/>
      <c r="E8" s="208"/>
      <c r="F8" s="411"/>
      <c r="G8" s="412"/>
      <c r="H8" s="411"/>
      <c r="I8" s="412"/>
      <c r="J8" s="411"/>
      <c r="K8" s="412"/>
      <c r="L8" s="411"/>
      <c r="M8" s="412"/>
      <c r="N8" s="413"/>
      <c r="O8" s="414"/>
      <c r="P8" s="413"/>
      <c r="Q8" s="414"/>
      <c r="R8" s="401"/>
      <c r="S8" s="415"/>
      <c r="T8" s="415"/>
      <c r="U8" s="416"/>
      <c r="V8" s="417"/>
      <c r="W8" s="417"/>
      <c r="X8" s="417"/>
      <c r="Y8" s="417"/>
      <c r="Z8" s="269"/>
      <c r="AA8" s="418"/>
      <c r="AB8" s="417"/>
      <c r="AC8" s="417"/>
      <c r="AD8" s="417"/>
      <c r="AE8" s="417"/>
      <c r="AF8" s="419"/>
      <c r="AG8" s="269"/>
      <c r="AH8" s="420"/>
      <c r="AI8" s="420"/>
      <c r="AJ8" s="394"/>
    </row>
    <row r="9" spans="1:36" ht="15" x14ac:dyDescent="0.2">
      <c r="A9" s="464" t="s">
        <v>132</v>
      </c>
      <c r="B9" s="462" t="s">
        <v>133</v>
      </c>
      <c r="D9" s="436"/>
      <c r="E9" s="436"/>
      <c r="F9" s="436"/>
      <c r="G9" s="436"/>
      <c r="H9" s="436"/>
      <c r="I9" s="436"/>
      <c r="J9" s="436"/>
      <c r="K9" s="436"/>
      <c r="L9" s="436"/>
      <c r="M9" s="436"/>
      <c r="N9" s="436"/>
      <c r="O9" s="436"/>
      <c r="P9" s="413"/>
      <c r="Q9" s="414"/>
      <c r="R9" s="401"/>
      <c r="S9" s="415"/>
      <c r="T9" s="415"/>
      <c r="U9" s="416"/>
      <c r="V9" s="417"/>
      <c r="W9" s="417"/>
      <c r="X9" s="417"/>
      <c r="Y9" s="417"/>
      <c r="Z9" s="269"/>
      <c r="AA9" s="418"/>
      <c r="AB9" s="417"/>
      <c r="AC9" s="417"/>
      <c r="AD9" s="417"/>
      <c r="AE9" s="417"/>
      <c r="AF9" s="419"/>
      <c r="AG9" s="269"/>
      <c r="AH9" s="420"/>
      <c r="AI9" s="420"/>
      <c r="AJ9" s="394"/>
    </row>
    <row r="10" spans="1:36" ht="25.5" customHeight="1" x14ac:dyDescent="0.2">
      <c r="A10" s="463" t="s">
        <v>134</v>
      </c>
      <c r="B10" s="460" t="s">
        <v>96</v>
      </c>
      <c r="C10" s="208"/>
      <c r="D10" s="208"/>
      <c r="E10" s="208"/>
      <c r="F10" s="411"/>
      <c r="G10" s="412"/>
      <c r="H10" s="411"/>
      <c r="I10" s="412"/>
      <c r="J10" s="411"/>
      <c r="K10" s="412"/>
      <c r="L10" s="411"/>
      <c r="M10" s="412"/>
      <c r="N10" s="413"/>
      <c r="O10" s="414"/>
      <c r="P10" s="413"/>
      <c r="Q10" s="414"/>
      <c r="R10" s="401"/>
      <c r="S10" s="415"/>
      <c r="T10" s="415"/>
      <c r="U10" s="416"/>
      <c r="V10" s="417"/>
      <c r="W10" s="417"/>
      <c r="X10" s="417"/>
      <c r="Y10" s="417"/>
      <c r="Z10" s="269"/>
      <c r="AA10" s="418"/>
      <c r="AB10" s="417"/>
      <c r="AC10" s="417"/>
      <c r="AD10" s="417"/>
      <c r="AE10" s="417"/>
      <c r="AF10" s="419"/>
      <c r="AG10" s="269"/>
      <c r="AH10" s="420"/>
      <c r="AI10" s="420"/>
      <c r="AJ10" s="394"/>
    </row>
    <row r="11" spans="1:36" ht="15" x14ac:dyDescent="0.2">
      <c r="A11" s="463" t="s">
        <v>135</v>
      </c>
      <c r="B11" s="461" t="s">
        <v>136</v>
      </c>
      <c r="C11" s="436"/>
      <c r="D11" s="208"/>
      <c r="E11" s="208"/>
      <c r="F11" s="411"/>
      <c r="G11" s="412"/>
      <c r="H11" s="411"/>
      <c r="I11" s="412"/>
      <c r="J11" s="411"/>
      <c r="K11" s="412"/>
      <c r="L11" s="411"/>
      <c r="M11" s="412"/>
      <c r="N11" s="413"/>
      <c r="O11" s="414"/>
      <c r="P11" s="413"/>
      <c r="Q11" s="414"/>
      <c r="R11" s="401"/>
      <c r="S11" s="415"/>
      <c r="T11" s="415"/>
      <c r="U11" s="416"/>
      <c r="V11" s="417"/>
      <c r="W11" s="417"/>
      <c r="X11" s="417"/>
      <c r="Y11" s="417"/>
      <c r="Z11" s="269"/>
      <c r="AA11" s="418"/>
      <c r="AB11" s="417"/>
      <c r="AC11" s="417"/>
      <c r="AD11" s="417"/>
      <c r="AE11" s="417"/>
      <c r="AF11" s="419"/>
      <c r="AG11" s="269"/>
      <c r="AH11" s="420"/>
      <c r="AI11" s="420"/>
      <c r="AJ11" s="394"/>
    </row>
    <row r="12" spans="1:36" ht="15" x14ac:dyDescent="0.2">
      <c r="A12" s="463" t="s">
        <v>137</v>
      </c>
      <c r="B12" s="461" t="s">
        <v>138</v>
      </c>
      <c r="C12" s="436"/>
      <c r="D12" s="208"/>
      <c r="E12" s="208"/>
      <c r="F12" s="411"/>
      <c r="G12" s="412"/>
      <c r="H12" s="411"/>
      <c r="I12" s="412"/>
      <c r="J12" s="411"/>
      <c r="K12" s="412"/>
      <c r="L12" s="411"/>
      <c r="M12" s="412"/>
      <c r="N12" s="413"/>
      <c r="O12" s="414"/>
      <c r="P12" s="413"/>
      <c r="Q12" s="414"/>
      <c r="R12" s="401"/>
      <c r="S12" s="415"/>
      <c r="T12" s="415"/>
      <c r="U12" s="416"/>
      <c r="V12" s="417"/>
      <c r="W12" s="417"/>
      <c r="X12" s="417"/>
      <c r="Y12" s="417"/>
      <c r="Z12" s="269"/>
      <c r="AA12" s="418"/>
      <c r="AB12" s="417"/>
      <c r="AC12" s="417"/>
      <c r="AD12" s="417"/>
      <c r="AE12" s="417"/>
      <c r="AF12" s="419"/>
      <c r="AG12" s="269"/>
      <c r="AH12" s="420"/>
      <c r="AI12" s="420"/>
      <c r="AJ12" s="394"/>
    </row>
    <row r="13" spans="1:36" ht="25.5" x14ac:dyDescent="0.2">
      <c r="A13" s="463" t="s">
        <v>139</v>
      </c>
      <c r="B13" s="475" t="s">
        <v>140</v>
      </c>
      <c r="C13" s="208"/>
      <c r="D13" s="208"/>
      <c r="E13" s="208"/>
      <c r="F13" s="411"/>
      <c r="G13" s="412"/>
      <c r="H13" s="411"/>
      <c r="I13" s="412"/>
      <c r="J13" s="411"/>
      <c r="K13" s="412"/>
      <c r="L13" s="411"/>
      <c r="M13" s="412"/>
      <c r="N13" s="413"/>
      <c r="O13" s="414"/>
      <c r="P13" s="413"/>
      <c r="Q13" s="414"/>
      <c r="R13" s="401"/>
      <c r="S13" s="415"/>
      <c r="T13" s="415"/>
      <c r="U13" s="416"/>
      <c r="V13" s="417"/>
      <c r="W13" s="417"/>
      <c r="X13" s="417"/>
      <c r="Y13" s="417"/>
      <c r="Z13" s="269"/>
      <c r="AA13" s="418"/>
      <c r="AB13" s="417"/>
      <c r="AC13" s="417"/>
      <c r="AD13" s="417"/>
      <c r="AE13" s="417"/>
      <c r="AF13" s="419"/>
      <c r="AG13" s="269"/>
      <c r="AH13" s="420"/>
      <c r="AI13" s="420"/>
      <c r="AJ13" s="394"/>
    </row>
    <row r="14" spans="1:36" ht="15" x14ac:dyDescent="0.2">
      <c r="A14" s="463" t="s">
        <v>141</v>
      </c>
      <c r="B14" s="460" t="s">
        <v>105</v>
      </c>
      <c r="C14" s="208"/>
      <c r="D14" s="208"/>
      <c r="E14" s="208"/>
      <c r="F14" s="411"/>
      <c r="G14" s="412"/>
      <c r="H14" s="411"/>
      <c r="I14" s="412"/>
      <c r="J14" s="411"/>
      <c r="K14" s="412"/>
      <c r="L14" s="411"/>
      <c r="M14" s="412"/>
      <c r="N14" s="413"/>
      <c r="O14" s="414"/>
      <c r="P14" s="413"/>
      <c r="Q14" s="414"/>
      <c r="R14" s="401"/>
      <c r="S14" s="415"/>
      <c r="T14" s="415"/>
      <c r="U14" s="416"/>
      <c r="V14" s="417"/>
      <c r="W14" s="417"/>
      <c r="X14" s="417"/>
      <c r="Y14" s="417"/>
      <c r="Z14" s="269"/>
      <c r="AA14" s="418"/>
      <c r="AB14" s="417"/>
      <c r="AC14" s="417"/>
      <c r="AD14" s="417"/>
      <c r="AE14" s="417"/>
      <c r="AF14" s="419"/>
      <c r="AG14" s="269"/>
      <c r="AH14" s="420"/>
      <c r="AI14" s="420"/>
      <c r="AJ14" s="394"/>
    </row>
    <row r="15" spans="1:36" ht="25.5" customHeight="1" x14ac:dyDescent="0.2">
      <c r="A15" s="463" t="s">
        <v>142</v>
      </c>
      <c r="B15" s="460" t="s">
        <v>143</v>
      </c>
      <c r="C15" s="208"/>
      <c r="D15" s="208"/>
      <c r="E15" s="208"/>
      <c r="F15" s="411"/>
      <c r="G15" s="412"/>
      <c r="H15" s="411"/>
      <c r="I15" s="412"/>
      <c r="J15" s="411"/>
      <c r="K15" s="412"/>
      <c r="L15" s="411"/>
      <c r="M15" s="412"/>
      <c r="N15" s="413"/>
      <c r="O15" s="414"/>
      <c r="P15" s="413"/>
      <c r="Q15" s="414"/>
      <c r="R15" s="401"/>
      <c r="S15" s="415"/>
      <c r="T15" s="415"/>
      <c r="U15" s="416"/>
      <c r="V15" s="417"/>
      <c r="W15" s="417"/>
      <c r="X15" s="417"/>
      <c r="Y15" s="417"/>
      <c r="Z15" s="269"/>
      <c r="AA15" s="418"/>
      <c r="AB15" s="417"/>
      <c r="AC15" s="417"/>
      <c r="AD15" s="417"/>
      <c r="AE15" s="417"/>
      <c r="AF15" s="419"/>
      <c r="AG15" s="269"/>
      <c r="AH15" s="420"/>
      <c r="AI15" s="420"/>
      <c r="AJ15" s="394"/>
    </row>
    <row r="16" spans="1:36" ht="15" x14ac:dyDescent="0.2">
      <c r="A16" s="463" t="s">
        <v>144</v>
      </c>
      <c r="B16" s="460" t="s">
        <v>106</v>
      </c>
      <c r="C16" s="208"/>
      <c r="D16" s="208"/>
      <c r="E16" s="208"/>
      <c r="F16" s="411"/>
      <c r="G16" s="412"/>
      <c r="H16" s="411"/>
      <c r="I16" s="412"/>
      <c r="J16" s="411"/>
      <c r="K16" s="412"/>
      <c r="L16" s="411"/>
      <c r="M16" s="412"/>
      <c r="N16" s="413"/>
      <c r="O16" s="414"/>
      <c r="P16" s="413"/>
      <c r="Q16" s="414"/>
      <c r="R16" s="401"/>
      <c r="S16" s="415"/>
      <c r="T16" s="415"/>
      <c r="U16" s="416"/>
      <c r="V16" s="417"/>
      <c r="W16" s="417"/>
      <c r="X16" s="417"/>
      <c r="Y16" s="417"/>
      <c r="Z16" s="269"/>
      <c r="AA16" s="418"/>
      <c r="AB16" s="417"/>
      <c r="AC16" s="417"/>
      <c r="AD16" s="417"/>
      <c r="AE16" s="417"/>
      <c r="AF16" s="419"/>
      <c r="AG16" s="269"/>
      <c r="AH16" s="420"/>
      <c r="AI16" s="420"/>
      <c r="AJ16" s="394"/>
    </row>
    <row r="17" spans="1:36" ht="15" x14ac:dyDescent="0.2">
      <c r="A17" s="463" t="s">
        <v>145</v>
      </c>
      <c r="B17" s="460" t="s">
        <v>107</v>
      </c>
      <c r="C17" s="208"/>
      <c r="D17" s="208"/>
      <c r="E17" s="208"/>
      <c r="F17" s="411"/>
      <c r="G17" s="412"/>
      <c r="H17" s="411"/>
      <c r="I17" s="412"/>
      <c r="J17" s="411"/>
      <c r="K17" s="412"/>
      <c r="L17" s="411"/>
      <c r="M17" s="412"/>
      <c r="N17" s="413"/>
      <c r="O17" s="414"/>
      <c r="P17" s="413"/>
      <c r="Q17" s="414"/>
      <c r="R17" s="401"/>
      <c r="S17" s="415"/>
      <c r="T17" s="415"/>
      <c r="U17" s="416"/>
      <c r="V17" s="417"/>
      <c r="W17" s="417"/>
      <c r="X17" s="417"/>
      <c r="Y17" s="417"/>
      <c r="Z17" s="269"/>
      <c r="AA17" s="418"/>
      <c r="AB17" s="417"/>
      <c r="AC17" s="417"/>
      <c r="AD17" s="417"/>
      <c r="AE17" s="417"/>
      <c r="AF17" s="419"/>
      <c r="AG17" s="269"/>
      <c r="AH17" s="420"/>
      <c r="AI17" s="420"/>
      <c r="AJ17" s="394"/>
    </row>
    <row r="18" spans="1:36" ht="15" x14ac:dyDescent="0.2">
      <c r="A18" s="463" t="s">
        <v>146</v>
      </c>
      <c r="B18" s="460" t="s">
        <v>108</v>
      </c>
      <c r="C18" s="208"/>
      <c r="D18" s="208"/>
      <c r="E18" s="208"/>
      <c r="F18" s="411"/>
      <c r="G18" s="412"/>
      <c r="H18" s="411"/>
      <c r="I18" s="412"/>
      <c r="J18" s="411"/>
      <c r="K18" s="412"/>
      <c r="L18" s="411"/>
      <c r="M18" s="412"/>
      <c r="N18" s="413"/>
      <c r="O18" s="414"/>
      <c r="P18" s="413"/>
      <c r="Q18" s="414"/>
      <c r="R18" s="401"/>
      <c r="S18" s="415"/>
      <c r="T18" s="415"/>
      <c r="U18" s="416"/>
      <c r="V18" s="417"/>
      <c r="W18" s="417"/>
      <c r="X18" s="417"/>
      <c r="Y18" s="417"/>
      <c r="Z18" s="269"/>
      <c r="AA18" s="418"/>
      <c r="AB18" s="417"/>
      <c r="AC18" s="417"/>
      <c r="AD18" s="417"/>
      <c r="AE18" s="417"/>
      <c r="AF18" s="419"/>
      <c r="AG18" s="269"/>
      <c r="AH18" s="420"/>
      <c r="AI18" s="420"/>
      <c r="AJ18" s="394"/>
    </row>
    <row r="19" spans="1:36" ht="38.25" x14ac:dyDescent="0.2">
      <c r="A19" s="463" t="s">
        <v>147</v>
      </c>
      <c r="B19" s="475" t="s">
        <v>119</v>
      </c>
      <c r="C19" s="208"/>
      <c r="D19" s="208"/>
      <c r="E19" s="208"/>
      <c r="F19" s="411"/>
      <c r="G19" s="412"/>
      <c r="H19" s="411"/>
      <c r="I19" s="412"/>
      <c r="J19" s="411"/>
      <c r="K19" s="412"/>
      <c r="L19" s="411"/>
      <c r="M19" s="412"/>
      <c r="N19" s="413"/>
      <c r="O19" s="414"/>
      <c r="P19" s="413"/>
      <c r="Q19" s="414"/>
      <c r="R19" s="401"/>
      <c r="S19" s="415"/>
      <c r="T19" s="415"/>
      <c r="U19" s="416"/>
      <c r="V19" s="417"/>
      <c r="W19" s="417"/>
      <c r="X19" s="417"/>
      <c r="Y19" s="417"/>
      <c r="Z19" s="269"/>
      <c r="AA19" s="418"/>
      <c r="AB19" s="417"/>
      <c r="AC19" s="417"/>
      <c r="AD19" s="417"/>
      <c r="AE19" s="417"/>
      <c r="AF19" s="419"/>
      <c r="AG19" s="269"/>
      <c r="AH19" s="420"/>
      <c r="AI19" s="420"/>
      <c r="AJ19" s="394"/>
    </row>
    <row r="20" spans="1:36" ht="15" x14ac:dyDescent="0.2">
      <c r="A20" s="463" t="s">
        <v>148</v>
      </c>
      <c r="B20" s="460" t="s">
        <v>149</v>
      </c>
      <c r="C20" s="208"/>
      <c r="D20" s="208"/>
      <c r="E20" s="208"/>
      <c r="F20" s="411"/>
      <c r="G20" s="412"/>
      <c r="H20" s="411"/>
      <c r="I20" s="412"/>
      <c r="J20" s="411"/>
      <c r="K20" s="412"/>
      <c r="L20" s="411"/>
      <c r="M20" s="412"/>
      <c r="N20" s="413"/>
      <c r="O20" s="414"/>
      <c r="P20" s="413"/>
      <c r="Q20" s="414"/>
      <c r="R20" s="401"/>
      <c r="S20" s="415"/>
      <c r="T20" s="415"/>
      <c r="U20" s="416"/>
      <c r="V20" s="417"/>
      <c r="W20" s="417"/>
      <c r="X20" s="417"/>
      <c r="Y20" s="417"/>
      <c r="Z20" s="269"/>
      <c r="AA20" s="418"/>
      <c r="AB20" s="417"/>
      <c r="AC20" s="417"/>
      <c r="AD20" s="417"/>
      <c r="AE20" s="417"/>
      <c r="AF20" s="419"/>
      <c r="AG20" s="269"/>
      <c r="AH20" s="420"/>
      <c r="AI20" s="420"/>
      <c r="AJ20" s="394"/>
    </row>
    <row r="21" spans="1:36" ht="15" x14ac:dyDescent="0.2">
      <c r="A21" s="463" t="s">
        <v>150</v>
      </c>
      <c r="B21" s="460" t="s">
        <v>151</v>
      </c>
      <c r="C21" s="208"/>
      <c r="D21" s="208"/>
      <c r="E21" s="208"/>
      <c r="F21" s="411"/>
      <c r="G21" s="412"/>
      <c r="H21" s="411"/>
      <c r="I21" s="412"/>
      <c r="J21" s="411"/>
      <c r="K21" s="412"/>
      <c r="L21" s="411"/>
      <c r="M21" s="412"/>
      <c r="N21" s="413"/>
      <c r="O21" s="414"/>
      <c r="P21" s="413"/>
      <c r="Q21" s="414"/>
      <c r="R21" s="401"/>
      <c r="S21" s="415"/>
      <c r="T21" s="415"/>
      <c r="U21" s="416"/>
      <c r="V21" s="417"/>
      <c r="W21" s="417"/>
      <c r="X21" s="417"/>
      <c r="Y21" s="417"/>
      <c r="Z21" s="269"/>
      <c r="AA21" s="418"/>
      <c r="AB21" s="417"/>
      <c r="AC21" s="417"/>
      <c r="AD21" s="417"/>
      <c r="AE21" s="417"/>
      <c r="AF21" s="419"/>
      <c r="AG21" s="269"/>
      <c r="AH21" s="420"/>
      <c r="AI21" s="420"/>
      <c r="AJ21" s="394"/>
    </row>
    <row r="22" spans="1:36" ht="15" x14ac:dyDescent="0.2">
      <c r="A22" s="463" t="s">
        <v>152</v>
      </c>
      <c r="B22" s="460" t="s">
        <v>153</v>
      </c>
      <c r="C22" s="208"/>
      <c r="D22" s="208"/>
      <c r="E22" s="208"/>
      <c r="F22" s="411"/>
      <c r="G22" s="412"/>
      <c r="H22" s="411"/>
      <c r="I22" s="412"/>
      <c r="J22" s="411"/>
      <c r="K22" s="412"/>
      <c r="L22" s="411"/>
      <c r="M22" s="412"/>
      <c r="N22" s="413"/>
      <c r="O22" s="414"/>
      <c r="P22" s="413"/>
      <c r="Q22" s="414"/>
      <c r="R22" s="401"/>
      <c r="S22" s="415"/>
      <c r="T22" s="415"/>
      <c r="U22" s="416"/>
      <c r="V22" s="417"/>
      <c r="W22" s="417"/>
      <c r="X22" s="417"/>
      <c r="Y22" s="417"/>
      <c r="Z22" s="269"/>
      <c r="AA22" s="418"/>
      <c r="AB22" s="417"/>
      <c r="AC22" s="417"/>
      <c r="AD22" s="417"/>
      <c r="AE22" s="417"/>
      <c r="AF22" s="419"/>
      <c r="AG22" s="269"/>
      <c r="AH22" s="420"/>
      <c r="AI22" s="420"/>
      <c r="AJ22" s="394"/>
    </row>
    <row r="23" spans="1:36" ht="15" x14ac:dyDescent="0.2">
      <c r="A23" s="463" t="s">
        <v>154</v>
      </c>
      <c r="B23" s="460" t="s">
        <v>155</v>
      </c>
      <c r="C23" s="208"/>
      <c r="D23" s="208"/>
      <c r="E23" s="208"/>
      <c r="F23" s="411"/>
      <c r="G23" s="412"/>
      <c r="H23" s="411"/>
      <c r="I23" s="412"/>
      <c r="J23" s="411"/>
      <c r="K23" s="412"/>
      <c r="L23" s="411"/>
      <c r="M23" s="412"/>
      <c r="N23" s="413"/>
      <c r="O23" s="414"/>
      <c r="P23" s="413"/>
      <c r="Q23" s="414"/>
      <c r="R23" s="401"/>
      <c r="S23" s="415"/>
      <c r="T23" s="415"/>
      <c r="U23" s="416"/>
      <c r="V23" s="417"/>
      <c r="W23" s="417"/>
      <c r="X23" s="417"/>
      <c r="Y23" s="417"/>
      <c r="Z23" s="269"/>
      <c r="AA23" s="418"/>
      <c r="AB23" s="417"/>
      <c r="AC23" s="417"/>
      <c r="AD23" s="417"/>
      <c r="AE23" s="417"/>
      <c r="AF23" s="419"/>
      <c r="AG23" s="269"/>
      <c r="AH23" s="420"/>
      <c r="AI23" s="420"/>
      <c r="AJ23" s="394"/>
    </row>
    <row r="24" spans="1:36" ht="15" x14ac:dyDescent="0.2">
      <c r="A24" s="464" t="s">
        <v>156</v>
      </c>
      <c r="B24" s="462" t="s">
        <v>157</v>
      </c>
      <c r="C24" s="208"/>
      <c r="D24" s="208"/>
      <c r="E24" s="208"/>
      <c r="F24" s="411"/>
      <c r="G24" s="412"/>
      <c r="H24" s="411"/>
      <c r="I24" s="412"/>
      <c r="J24" s="411"/>
      <c r="K24" s="412"/>
      <c r="L24" s="411"/>
      <c r="M24" s="412"/>
      <c r="N24" s="413"/>
      <c r="O24" s="414"/>
      <c r="P24" s="413"/>
      <c r="Q24" s="414"/>
      <c r="R24" s="401"/>
      <c r="S24" s="415"/>
      <c r="T24" s="415"/>
      <c r="U24" s="416"/>
      <c r="V24" s="417"/>
      <c r="W24" s="417"/>
      <c r="X24" s="417"/>
      <c r="Y24" s="417"/>
      <c r="Z24" s="269"/>
      <c r="AA24" s="418"/>
      <c r="AB24" s="417"/>
      <c r="AC24" s="417"/>
      <c r="AD24" s="417"/>
      <c r="AE24" s="417"/>
      <c r="AF24" s="419"/>
      <c r="AG24" s="269"/>
      <c r="AH24" s="420"/>
      <c r="AI24" s="420"/>
      <c r="AJ24" s="394"/>
    </row>
    <row r="25" spans="1:36" ht="15" x14ac:dyDescent="0.2">
      <c r="A25" s="464" t="s">
        <v>158</v>
      </c>
      <c r="B25" s="462" t="s">
        <v>159</v>
      </c>
      <c r="C25" s="208"/>
      <c r="D25" s="208"/>
      <c r="E25" s="208"/>
      <c r="F25" s="411"/>
      <c r="G25" s="412"/>
      <c r="H25" s="411"/>
      <c r="I25" s="412"/>
      <c r="J25" s="411"/>
      <c r="K25" s="412"/>
      <c r="L25" s="411"/>
      <c r="M25" s="412"/>
      <c r="N25" s="413"/>
      <c r="O25" s="414"/>
      <c r="P25" s="413"/>
      <c r="Q25" s="414"/>
      <c r="R25" s="401"/>
      <c r="S25" s="415"/>
      <c r="T25" s="415"/>
      <c r="U25" s="416"/>
      <c r="V25" s="417"/>
      <c r="W25" s="417"/>
      <c r="X25" s="417"/>
      <c r="Y25" s="417"/>
      <c r="Z25" s="269"/>
      <c r="AA25" s="418"/>
      <c r="AB25" s="417"/>
      <c r="AC25" s="417"/>
      <c r="AD25" s="417"/>
      <c r="AE25" s="417"/>
      <c r="AF25" s="419"/>
      <c r="AG25" s="269"/>
      <c r="AH25" s="420"/>
      <c r="AI25" s="420"/>
      <c r="AJ25" s="394"/>
    </row>
    <row r="26" spans="1:36" ht="15" x14ac:dyDescent="0.2">
      <c r="A26" s="464" t="s">
        <v>160</v>
      </c>
      <c r="B26" s="462" t="s">
        <v>161</v>
      </c>
      <c r="C26" s="208"/>
      <c r="D26" s="208"/>
      <c r="E26" s="208"/>
      <c r="F26" s="411"/>
      <c r="G26" s="412"/>
      <c r="H26" s="411"/>
      <c r="I26" s="412"/>
      <c r="J26" s="411"/>
      <c r="K26" s="412"/>
      <c r="L26" s="411"/>
      <c r="M26" s="412"/>
      <c r="N26" s="413"/>
      <c r="O26" s="414"/>
      <c r="P26" s="413"/>
      <c r="Q26" s="414"/>
      <c r="R26" s="401"/>
      <c r="S26" s="415"/>
      <c r="T26" s="415"/>
      <c r="U26" s="416"/>
      <c r="V26" s="417"/>
      <c r="W26" s="417"/>
      <c r="X26" s="417"/>
      <c r="Y26" s="417"/>
      <c r="Z26" s="269"/>
      <c r="AA26" s="418"/>
      <c r="AB26" s="417"/>
      <c r="AC26" s="417"/>
      <c r="AD26" s="417"/>
      <c r="AE26" s="417"/>
      <c r="AF26" s="419"/>
      <c r="AG26" s="269"/>
      <c r="AH26" s="420"/>
      <c r="AI26" s="420"/>
      <c r="AJ26" s="394"/>
    </row>
    <row r="27" spans="1:36" ht="15" x14ac:dyDescent="0.2">
      <c r="A27" s="464" t="s">
        <v>162</v>
      </c>
      <c r="B27" s="462" t="s">
        <v>163</v>
      </c>
      <c r="C27" s="208"/>
      <c r="D27" s="208"/>
      <c r="E27" s="208"/>
      <c r="F27" s="411"/>
      <c r="G27" s="412"/>
      <c r="H27" s="411"/>
      <c r="I27" s="412"/>
      <c r="J27" s="411"/>
      <c r="K27" s="412"/>
      <c r="L27" s="411"/>
      <c r="M27" s="412"/>
      <c r="N27" s="413"/>
      <c r="O27" s="414"/>
      <c r="P27" s="413"/>
      <c r="Q27" s="414"/>
      <c r="R27" s="401"/>
      <c r="S27" s="415"/>
      <c r="T27" s="415"/>
      <c r="U27" s="416"/>
      <c r="V27" s="417"/>
      <c r="W27" s="417"/>
      <c r="X27" s="417"/>
      <c r="Y27" s="417"/>
      <c r="Z27" s="269"/>
      <c r="AA27" s="418"/>
      <c r="AB27" s="417"/>
      <c r="AC27" s="417"/>
      <c r="AD27" s="417"/>
      <c r="AE27" s="417"/>
      <c r="AF27" s="419"/>
      <c r="AG27" s="269"/>
      <c r="AH27" s="420"/>
      <c r="AI27" s="420"/>
      <c r="AJ27" s="394"/>
    </row>
    <row r="28" spans="1:36" ht="25.5" x14ac:dyDescent="0.2">
      <c r="A28" s="463" t="s">
        <v>164</v>
      </c>
      <c r="B28" s="460" t="s">
        <v>109</v>
      </c>
      <c r="C28" s="208"/>
      <c r="D28" s="208"/>
      <c r="E28" s="208"/>
      <c r="F28" s="411"/>
      <c r="G28" s="412"/>
      <c r="H28" s="411"/>
      <c r="I28" s="412"/>
      <c r="J28" s="411"/>
      <c r="K28" s="412"/>
      <c r="L28" s="411"/>
      <c r="M28" s="412"/>
      <c r="N28" s="413"/>
      <c r="O28" s="414"/>
      <c r="P28" s="413"/>
      <c r="Q28" s="414"/>
      <c r="R28" s="401"/>
      <c r="S28" s="415"/>
      <c r="T28" s="415"/>
      <c r="U28" s="416"/>
      <c r="V28" s="417"/>
      <c r="W28" s="417"/>
      <c r="X28" s="417"/>
      <c r="Y28" s="417"/>
      <c r="Z28" s="269"/>
      <c r="AA28" s="418"/>
      <c r="AB28" s="417"/>
      <c r="AC28" s="417"/>
      <c r="AD28" s="417"/>
      <c r="AE28" s="417"/>
      <c r="AF28" s="419"/>
      <c r="AG28" s="269"/>
      <c r="AH28" s="420"/>
      <c r="AI28" s="420"/>
      <c r="AJ28" s="394"/>
    </row>
    <row r="29" spans="1:36" ht="15" x14ac:dyDescent="0.2">
      <c r="A29" s="463" t="s">
        <v>165</v>
      </c>
      <c r="B29" s="460" t="s">
        <v>110</v>
      </c>
      <c r="C29" s="208"/>
      <c r="D29" s="208"/>
      <c r="E29" s="208"/>
      <c r="F29" s="411"/>
      <c r="G29" s="412"/>
      <c r="H29" s="411"/>
      <c r="I29" s="412"/>
      <c r="J29" s="411"/>
      <c r="K29" s="412"/>
      <c r="L29" s="411"/>
      <c r="M29" s="412"/>
      <c r="N29" s="413"/>
      <c r="O29" s="414"/>
      <c r="P29" s="413"/>
      <c r="Q29" s="414"/>
      <c r="R29" s="401"/>
      <c r="S29" s="415"/>
      <c r="T29" s="415"/>
      <c r="U29" s="416"/>
      <c r="V29" s="417"/>
      <c r="W29" s="417"/>
      <c r="X29" s="417"/>
      <c r="Y29" s="417"/>
      <c r="Z29" s="269"/>
      <c r="AA29" s="418"/>
      <c r="AB29" s="417"/>
      <c r="AC29" s="417"/>
      <c r="AD29" s="417"/>
      <c r="AE29" s="417"/>
      <c r="AF29" s="419"/>
      <c r="AG29" s="269"/>
      <c r="AH29" s="420"/>
      <c r="AI29" s="420"/>
      <c r="AJ29" s="394"/>
    </row>
    <row r="30" spans="1:36" ht="15" x14ac:dyDescent="0.2">
      <c r="A30" s="463" t="s">
        <v>166</v>
      </c>
      <c r="B30" s="460" t="s">
        <v>111</v>
      </c>
      <c r="C30" s="208"/>
      <c r="D30" s="208"/>
      <c r="E30" s="208"/>
      <c r="F30" s="411"/>
      <c r="G30" s="412"/>
      <c r="H30" s="411"/>
      <c r="I30" s="412"/>
      <c r="J30" s="411"/>
      <c r="K30" s="412"/>
      <c r="L30" s="411"/>
      <c r="M30" s="412"/>
      <c r="N30" s="413"/>
      <c r="O30" s="414"/>
      <c r="P30" s="413"/>
      <c r="Q30" s="414"/>
      <c r="R30" s="401"/>
      <c r="S30" s="415"/>
      <c r="T30" s="415"/>
      <c r="U30" s="416"/>
      <c r="V30" s="417"/>
      <c r="W30" s="417"/>
      <c r="X30" s="417"/>
      <c r="Y30" s="417"/>
      <c r="Z30" s="269"/>
      <c r="AA30" s="418"/>
      <c r="AB30" s="417"/>
      <c r="AC30" s="417"/>
      <c r="AD30" s="417"/>
      <c r="AE30" s="417"/>
      <c r="AF30" s="419"/>
      <c r="AG30" s="269"/>
      <c r="AH30" s="420"/>
      <c r="AI30" s="420"/>
      <c r="AJ30" s="394"/>
    </row>
    <row r="31" spans="1:36" ht="25.5" x14ac:dyDescent="0.2">
      <c r="A31" s="463" t="s">
        <v>167</v>
      </c>
      <c r="B31" s="460" t="s">
        <v>112</v>
      </c>
      <c r="C31" s="208"/>
      <c r="D31" s="208"/>
      <c r="E31" s="208"/>
      <c r="F31" s="411"/>
      <c r="G31" s="412"/>
      <c r="H31" s="411"/>
      <c r="I31" s="412"/>
      <c r="J31" s="411"/>
      <c r="K31" s="412"/>
      <c r="L31" s="411"/>
      <c r="M31" s="412"/>
      <c r="N31" s="413"/>
      <c r="O31" s="414"/>
      <c r="P31" s="413"/>
      <c r="Q31" s="414"/>
      <c r="R31" s="401"/>
      <c r="S31" s="415"/>
      <c r="T31" s="415"/>
      <c r="U31" s="416"/>
      <c r="V31" s="417"/>
      <c r="W31" s="417"/>
      <c r="X31" s="417"/>
      <c r="Y31" s="417"/>
      <c r="Z31" s="269"/>
      <c r="AA31" s="418"/>
      <c r="AB31" s="417"/>
      <c r="AC31" s="417"/>
      <c r="AD31" s="417"/>
      <c r="AE31" s="417"/>
      <c r="AF31" s="419"/>
      <c r="AG31" s="269"/>
      <c r="AH31" s="420"/>
      <c r="AI31" s="420"/>
      <c r="AJ31" s="394"/>
    </row>
    <row r="32" spans="1:36" ht="15" x14ac:dyDescent="0.2">
      <c r="A32" s="463" t="s">
        <v>168</v>
      </c>
      <c r="B32" s="460" t="s">
        <v>169</v>
      </c>
      <c r="C32" s="208"/>
      <c r="D32" s="208"/>
      <c r="E32" s="208"/>
      <c r="F32" s="411"/>
      <c r="G32" s="412"/>
      <c r="H32" s="411"/>
      <c r="I32" s="412"/>
      <c r="J32" s="411"/>
      <c r="K32" s="412"/>
      <c r="L32" s="411"/>
      <c r="M32" s="412"/>
      <c r="N32" s="413"/>
      <c r="O32" s="414"/>
      <c r="P32" s="413"/>
      <c r="Q32" s="414"/>
      <c r="R32" s="401"/>
      <c r="S32" s="415"/>
      <c r="T32" s="415"/>
      <c r="U32" s="416"/>
      <c r="V32" s="417"/>
      <c r="W32" s="417"/>
      <c r="X32" s="417"/>
      <c r="Y32" s="417"/>
      <c r="Z32" s="269"/>
      <c r="AA32" s="418"/>
      <c r="AB32" s="417"/>
      <c r="AC32" s="417"/>
      <c r="AD32" s="417"/>
      <c r="AE32" s="417"/>
      <c r="AF32" s="419"/>
      <c r="AG32" s="269"/>
      <c r="AH32" s="420"/>
      <c r="AI32" s="420"/>
      <c r="AJ32" s="394"/>
    </row>
    <row r="33" spans="1:36" ht="15" x14ac:dyDescent="0.2">
      <c r="A33" s="463" t="s">
        <v>170</v>
      </c>
      <c r="B33" s="460" t="s">
        <v>171</v>
      </c>
      <c r="C33" s="208"/>
      <c r="D33" s="208"/>
      <c r="E33" s="208"/>
      <c r="F33" s="411"/>
      <c r="G33" s="412"/>
      <c r="H33" s="411"/>
      <c r="I33" s="412"/>
      <c r="J33" s="411"/>
      <c r="K33" s="412"/>
      <c r="L33" s="411"/>
      <c r="M33" s="412"/>
      <c r="N33" s="413"/>
      <c r="O33" s="414"/>
      <c r="P33" s="413"/>
      <c r="Q33" s="414"/>
      <c r="R33" s="401"/>
      <c r="S33" s="415"/>
      <c r="T33" s="415"/>
      <c r="U33" s="416"/>
      <c r="V33" s="417"/>
      <c r="W33" s="417"/>
      <c r="X33" s="417"/>
      <c r="Y33" s="417"/>
      <c r="Z33" s="269"/>
      <c r="AA33" s="418"/>
      <c r="AB33" s="417"/>
      <c r="AC33" s="417"/>
      <c r="AD33" s="417"/>
      <c r="AE33" s="417"/>
      <c r="AF33" s="419"/>
      <c r="AG33" s="269"/>
      <c r="AH33" s="420"/>
      <c r="AI33" s="420"/>
      <c r="AJ33" s="394"/>
    </row>
    <row r="34" spans="1:36" ht="15" x14ac:dyDescent="0.2">
      <c r="A34" s="463" t="s">
        <v>172</v>
      </c>
      <c r="B34" s="460" t="s">
        <v>173</v>
      </c>
      <c r="C34" s="208"/>
      <c r="D34" s="208"/>
      <c r="E34" s="208"/>
      <c r="F34" s="411"/>
      <c r="G34" s="412"/>
      <c r="H34" s="411"/>
      <c r="I34" s="412"/>
      <c r="J34" s="411"/>
      <c r="K34" s="412"/>
      <c r="L34" s="411"/>
      <c r="M34" s="412"/>
      <c r="N34" s="413"/>
      <c r="O34" s="414"/>
      <c r="P34" s="413"/>
      <c r="Q34" s="414"/>
      <c r="R34" s="401"/>
      <c r="S34" s="415"/>
      <c r="T34" s="415"/>
      <c r="U34" s="416"/>
      <c r="V34" s="417"/>
      <c r="W34" s="417"/>
      <c r="X34" s="417"/>
      <c r="Y34" s="417"/>
      <c r="Z34" s="269"/>
      <c r="AA34" s="418"/>
      <c r="AB34" s="417"/>
      <c r="AC34" s="417"/>
      <c r="AD34" s="417"/>
      <c r="AE34" s="417"/>
      <c r="AF34" s="419"/>
      <c r="AG34" s="269"/>
      <c r="AH34" s="420"/>
      <c r="AI34" s="420"/>
      <c r="AJ34" s="394"/>
    </row>
    <row r="35" spans="1:36" ht="25.5" x14ac:dyDescent="0.2">
      <c r="A35" s="463" t="s">
        <v>174</v>
      </c>
      <c r="B35" s="460" t="s">
        <v>175</v>
      </c>
      <c r="C35" s="208"/>
      <c r="D35" s="208"/>
      <c r="E35" s="208"/>
      <c r="F35" s="411"/>
      <c r="G35" s="412"/>
      <c r="H35" s="411"/>
      <c r="I35" s="412"/>
      <c r="J35" s="411"/>
      <c r="K35" s="412"/>
      <c r="L35" s="411"/>
      <c r="M35" s="412"/>
      <c r="N35" s="413"/>
      <c r="O35" s="414"/>
      <c r="P35" s="413"/>
      <c r="Q35" s="414"/>
      <c r="R35" s="401"/>
      <c r="S35" s="415"/>
      <c r="T35" s="415"/>
      <c r="U35" s="416"/>
      <c r="V35" s="417"/>
      <c r="W35" s="417"/>
      <c r="X35" s="417"/>
      <c r="Y35" s="417"/>
      <c r="Z35" s="269"/>
      <c r="AA35" s="418"/>
      <c r="AB35" s="417"/>
      <c r="AC35" s="417"/>
      <c r="AD35" s="417"/>
      <c r="AE35" s="417"/>
      <c r="AF35" s="419"/>
      <c r="AG35" s="269"/>
      <c r="AH35" s="420"/>
      <c r="AI35" s="420"/>
      <c r="AJ35" s="394"/>
    </row>
    <row r="36" spans="1:36" ht="15" x14ac:dyDescent="0.2">
      <c r="A36" s="463" t="s">
        <v>176</v>
      </c>
      <c r="B36" s="460" t="s">
        <v>177</v>
      </c>
      <c r="C36" s="208"/>
      <c r="D36" s="208"/>
      <c r="E36" s="208"/>
      <c r="F36" s="411"/>
      <c r="G36" s="412"/>
      <c r="H36" s="411"/>
      <c r="I36" s="412"/>
      <c r="J36" s="411"/>
      <c r="K36" s="412"/>
      <c r="L36" s="411"/>
      <c r="M36" s="412"/>
      <c r="N36" s="413"/>
      <c r="O36" s="414"/>
      <c r="P36" s="413"/>
      <c r="Q36" s="414"/>
      <c r="R36" s="401"/>
      <c r="S36" s="415"/>
      <c r="T36" s="415"/>
      <c r="U36" s="416"/>
      <c r="V36" s="417"/>
      <c r="W36" s="417"/>
      <c r="X36" s="417"/>
      <c r="Y36" s="417"/>
      <c r="Z36" s="269"/>
      <c r="AA36" s="418"/>
      <c r="AB36" s="417"/>
      <c r="AC36" s="417"/>
      <c r="AD36" s="417"/>
      <c r="AE36" s="417"/>
      <c r="AF36" s="419"/>
      <c r="AG36" s="269"/>
      <c r="AH36" s="420"/>
      <c r="AI36" s="420"/>
      <c r="AJ36" s="394"/>
    </row>
    <row r="37" spans="1:36" ht="15" x14ac:dyDescent="0.2">
      <c r="A37" s="463" t="s">
        <v>178</v>
      </c>
      <c r="B37" s="460" t="s">
        <v>115</v>
      </c>
      <c r="C37" s="208"/>
      <c r="D37" s="208"/>
      <c r="E37" s="208"/>
      <c r="F37" s="411"/>
      <c r="G37" s="412"/>
      <c r="H37" s="411"/>
      <c r="I37" s="412"/>
      <c r="J37" s="411"/>
      <c r="K37" s="412"/>
      <c r="L37" s="411"/>
      <c r="M37" s="412"/>
      <c r="N37" s="413"/>
      <c r="O37" s="414"/>
      <c r="P37" s="413"/>
      <c r="Q37" s="414"/>
      <c r="R37" s="401"/>
      <c r="S37" s="415"/>
      <c r="T37" s="415"/>
      <c r="U37" s="416"/>
      <c r="V37" s="417"/>
      <c r="W37" s="417"/>
      <c r="X37" s="417"/>
      <c r="Y37" s="417"/>
      <c r="Z37" s="269"/>
      <c r="AA37" s="418"/>
      <c r="AB37" s="417"/>
      <c r="AC37" s="417"/>
      <c r="AD37" s="417"/>
      <c r="AE37" s="417"/>
      <c r="AF37" s="419"/>
      <c r="AG37" s="269"/>
      <c r="AH37" s="420"/>
      <c r="AI37" s="420"/>
      <c r="AJ37" s="394"/>
    </row>
    <row r="38" spans="1:36" x14ac:dyDescent="0.2">
      <c r="A38" s="463" t="s">
        <v>179</v>
      </c>
      <c r="B38" s="460" t="s">
        <v>114</v>
      </c>
      <c r="C38" s="208"/>
      <c r="D38" s="208"/>
      <c r="E38" s="208"/>
      <c r="F38" s="411"/>
      <c r="G38" s="412"/>
      <c r="H38" s="411"/>
      <c r="I38" s="412"/>
      <c r="J38" s="411"/>
      <c r="K38" s="412"/>
      <c r="L38" s="411"/>
      <c r="M38" s="412"/>
      <c r="N38" s="413"/>
      <c r="O38" s="414"/>
      <c r="AA38" s="418"/>
      <c r="AB38" s="417"/>
      <c r="AC38" s="417"/>
      <c r="AD38" s="417"/>
      <c r="AE38" s="417"/>
      <c r="AF38" s="419"/>
      <c r="AG38" s="269"/>
      <c r="AH38" s="420"/>
      <c r="AI38" s="420"/>
      <c r="AJ38" s="394"/>
    </row>
    <row r="39" spans="1:36" x14ac:dyDescent="0.2">
      <c r="A39" s="463" t="s">
        <v>180</v>
      </c>
      <c r="B39" s="460" t="s">
        <v>113</v>
      </c>
      <c r="C39" s="208"/>
      <c r="F39" s="390"/>
    </row>
    <row r="40" spans="1:36" x14ac:dyDescent="0.2">
      <c r="A40" s="463" t="s">
        <v>181</v>
      </c>
      <c r="B40" s="460" t="s">
        <v>116</v>
      </c>
      <c r="C40" s="208"/>
      <c r="D40" s="476"/>
      <c r="E40" s="476"/>
      <c r="F40" s="476"/>
      <c r="G40" s="476"/>
      <c r="H40" s="476"/>
      <c r="I40" s="476"/>
      <c r="J40" s="476"/>
    </row>
    <row r="41" spans="1:36" x14ac:dyDescent="0.2">
      <c r="A41" s="464" t="s">
        <v>182</v>
      </c>
      <c r="B41" s="462" t="s">
        <v>183</v>
      </c>
      <c r="C41" s="208"/>
    </row>
    <row r="42" spans="1:36" x14ac:dyDescent="0.2">
      <c r="A42" s="464" t="s">
        <v>184</v>
      </c>
      <c r="B42" s="462" t="s">
        <v>97</v>
      </c>
      <c r="C42" s="208"/>
      <c r="D42" s="395"/>
    </row>
    <row r="43" spans="1:36" ht="15" x14ac:dyDescent="0.25">
      <c r="A43" s="463" t="s">
        <v>185</v>
      </c>
      <c r="B43" s="460" t="s">
        <v>186</v>
      </c>
      <c r="C43" s="208"/>
      <c r="D43" s="290"/>
      <c r="E43" s="290"/>
      <c r="F43" s="290"/>
      <c r="G43" s="395"/>
      <c r="H43" s="395"/>
      <c r="I43" s="395"/>
      <c r="J43" s="290"/>
      <c r="K43" s="290"/>
      <c r="L43" s="290"/>
      <c r="M43" s="395"/>
      <c r="N43" s="395"/>
      <c r="O43" s="395"/>
      <c r="P43" s="395"/>
      <c r="Q43" s="395"/>
      <c r="R43" s="395"/>
      <c r="S43" s="423"/>
      <c r="T43" s="395"/>
      <c r="U43" s="395"/>
      <c r="V43" s="395"/>
      <c r="W43" s="395"/>
      <c r="X43" s="395"/>
      <c r="Y43" s="395"/>
      <c r="Z43" s="395"/>
      <c r="AA43" s="424"/>
      <c r="AB43" s="364"/>
      <c r="AC43" s="395"/>
      <c r="AD43" s="393"/>
      <c r="AE43" s="393"/>
      <c r="AF43" s="393"/>
      <c r="AG43" s="393"/>
      <c r="AH43" s="421"/>
      <c r="AI43" s="422"/>
      <c r="AJ43" s="394"/>
    </row>
    <row r="44" spans="1:36" x14ac:dyDescent="0.2">
      <c r="A44" s="463" t="s">
        <v>187</v>
      </c>
      <c r="B44" s="460" t="s">
        <v>188</v>
      </c>
      <c r="C44" s="208"/>
      <c r="D44" s="394"/>
      <c r="E44" s="394"/>
      <c r="F44" s="394"/>
      <c r="G44" s="394"/>
      <c r="H44" s="394"/>
      <c r="I44" s="394"/>
      <c r="J44" s="394"/>
      <c r="K44" s="394"/>
      <c r="L44" s="394"/>
      <c r="M44" s="394"/>
      <c r="N44" s="394"/>
      <c r="O44" s="394"/>
      <c r="P44" s="394"/>
      <c r="Q44" s="394"/>
      <c r="R44" s="394"/>
      <c r="S44" s="394"/>
      <c r="T44" s="394"/>
      <c r="U44" s="394"/>
      <c r="V44" s="394"/>
      <c r="W44" s="394"/>
      <c r="X44" s="394"/>
      <c r="Y44" s="394"/>
      <c r="Z44" s="394"/>
      <c r="AA44" s="394"/>
      <c r="AB44" s="394"/>
      <c r="AC44" s="394"/>
      <c r="AD44" s="394"/>
      <c r="AE44" s="394"/>
      <c r="AF44" s="394"/>
      <c r="AG44" s="394"/>
      <c r="AH44" s="394"/>
      <c r="AI44" s="394"/>
      <c r="AJ44" s="394"/>
    </row>
    <row r="45" spans="1:36" x14ac:dyDescent="0.2">
      <c r="A45" s="463" t="s">
        <v>189</v>
      </c>
      <c r="B45" s="460" t="s">
        <v>98</v>
      </c>
      <c r="C45" s="208"/>
      <c r="D45" s="394"/>
      <c r="E45" s="394"/>
      <c r="F45" s="394"/>
      <c r="G45" s="394"/>
      <c r="H45" s="394"/>
      <c r="I45" s="394"/>
      <c r="J45" s="394"/>
      <c r="K45" s="394"/>
      <c r="L45" s="394"/>
      <c r="M45" s="394"/>
      <c r="N45" s="394"/>
      <c r="O45" s="394"/>
      <c r="P45" s="394"/>
      <c r="Q45" s="394"/>
      <c r="R45" s="394"/>
      <c r="S45" s="394"/>
      <c r="T45" s="394"/>
      <c r="U45" s="394"/>
      <c r="V45" s="394"/>
      <c r="W45" s="394"/>
      <c r="X45" s="394"/>
      <c r="Y45" s="394"/>
      <c r="Z45" s="394"/>
      <c r="AA45" s="394"/>
      <c r="AB45" s="394"/>
      <c r="AC45" s="394"/>
      <c r="AD45" s="394"/>
      <c r="AE45" s="394"/>
      <c r="AF45" s="394"/>
      <c r="AG45" s="394"/>
      <c r="AH45" s="394"/>
      <c r="AI45" s="394"/>
      <c r="AJ45" s="394"/>
    </row>
    <row r="46" spans="1:36" x14ac:dyDescent="0.2">
      <c r="A46" s="463" t="s">
        <v>190</v>
      </c>
      <c r="B46" s="460" t="s">
        <v>191</v>
      </c>
      <c r="C46" s="208"/>
    </row>
    <row r="47" spans="1:36" x14ac:dyDescent="0.2">
      <c r="A47" s="482" t="s">
        <v>192</v>
      </c>
      <c r="B47" s="483" t="s">
        <v>193</v>
      </c>
      <c r="C47" s="208"/>
    </row>
    <row r="48" spans="1:36" x14ac:dyDescent="0.2">
      <c r="A48" s="482" t="s">
        <v>194</v>
      </c>
      <c r="B48" s="483" t="s">
        <v>195</v>
      </c>
      <c r="C48" s="208"/>
    </row>
    <row r="49" spans="1:3" x14ac:dyDescent="0.2">
      <c r="A49" s="482" t="s">
        <v>196</v>
      </c>
      <c r="B49" s="483" t="s">
        <v>197</v>
      </c>
      <c r="C49" s="208"/>
    </row>
    <row r="50" spans="1:3" x14ac:dyDescent="0.2">
      <c r="A50" s="484"/>
      <c r="B50" s="435"/>
      <c r="C50" s="208"/>
    </row>
    <row r="51" spans="1:3" x14ac:dyDescent="0.2">
      <c r="A51" s="434"/>
      <c r="B51" s="410"/>
      <c r="C51" s="208"/>
    </row>
    <row r="52" spans="1:3" x14ac:dyDescent="0.2">
      <c r="A52" s="430" t="s">
        <v>80</v>
      </c>
    </row>
    <row r="53" spans="1:3" x14ac:dyDescent="0.2">
      <c r="A53" t="s">
        <v>91</v>
      </c>
    </row>
    <row r="54" spans="1:3" x14ac:dyDescent="0.2">
      <c r="A54" t="s">
        <v>120</v>
      </c>
    </row>
    <row r="55" spans="1:3" x14ac:dyDescent="0.2">
      <c r="A55" t="s">
        <v>81</v>
      </c>
    </row>
    <row r="56" spans="1:3" ht="15" x14ac:dyDescent="0.2">
      <c r="A56" s="432" t="s">
        <v>121</v>
      </c>
      <c r="C56" s="290"/>
    </row>
    <row r="57" spans="1:3" x14ac:dyDescent="0.2">
      <c r="B57" s="394"/>
      <c r="C57" s="394"/>
    </row>
    <row r="58" spans="1:3" x14ac:dyDescent="0.2">
      <c r="A58" s="466"/>
      <c r="B58" s="394"/>
      <c r="C58" s="394"/>
    </row>
    <row r="59" spans="1:3" x14ac:dyDescent="0.2">
      <c r="A59" s="467"/>
    </row>
    <row r="60" spans="1:3" x14ac:dyDescent="0.2">
      <c r="A60" s="467"/>
    </row>
    <row r="61" spans="1:3" x14ac:dyDescent="0.2">
      <c r="A61" s="467"/>
    </row>
  </sheetData>
  <sheetProtection password="C6EA" sheet="1" objects="1" scenarios="1"/>
  <phoneticPr fontId="0" type="noConversion"/>
  <hyperlinks>
    <hyperlink ref="A56" r:id="rId1"/>
  </hyperlinks>
  <pageMargins left="0.25" right="0.25" top="0.75" bottom="0.75" header="0.3" footer="0.3"/>
  <pageSetup paperSize="9" scale="91" orientation="portrait" horizontalDpi="12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showGridLines="0" workbookViewId="0">
      <pane xSplit="5" ySplit="7" topLeftCell="F8" activePane="bottomRight" state="frozenSplit"/>
      <selection activeCell="F47" sqref="F47"/>
      <selection pane="topRight" activeCell="F47" sqref="F47"/>
      <selection pane="bottomLeft" activeCell="F47" sqref="F47"/>
      <selection pane="bottomRight" activeCell="L28" sqref="L28"/>
    </sheetView>
  </sheetViews>
  <sheetFormatPr baseColWidth="10" defaultRowHeight="12.75" x14ac:dyDescent="0.2"/>
  <cols>
    <col min="1" max="3" width="5.42578125" customWidth="1"/>
    <col min="4" max="5" width="4.28515625" customWidth="1"/>
    <col min="6" max="17" width="4.42578125" customWidth="1"/>
    <col min="18" max="18" width="6.85546875" hidden="1" customWidth="1"/>
    <col min="19" max="20" width="4.5703125" customWidth="1"/>
    <col min="21" max="21" width="7.7109375" customWidth="1"/>
    <col min="22" max="25" width="5.28515625" customWidth="1"/>
    <col min="26" max="26" width="4.5703125" customWidth="1"/>
    <col min="27" max="28" width="7.5703125" customWidth="1"/>
    <col min="29" max="29" width="7" customWidth="1"/>
    <col min="30" max="30" width="11.7109375" bestFit="1" customWidth="1"/>
    <col min="31" max="31" width="8.7109375" customWidth="1"/>
    <col min="32" max="36" width="7" customWidth="1"/>
    <col min="37" max="37" width="29.85546875" customWidth="1"/>
  </cols>
  <sheetData>
    <row r="1" spans="1:37" ht="15" customHeight="1" x14ac:dyDescent="0.25">
      <c r="A1" s="222" t="s">
        <v>60</v>
      </c>
      <c r="B1" s="222"/>
      <c r="C1" s="222"/>
      <c r="D1" s="222"/>
      <c r="E1" s="222"/>
      <c r="F1" s="222" t="s">
        <v>65</v>
      </c>
      <c r="G1" s="222"/>
      <c r="H1" s="223" t="str">
        <f>resume!H5</f>
        <v>Chocomeli</v>
      </c>
      <c r="I1" s="222"/>
      <c r="J1" s="222"/>
      <c r="K1" s="222"/>
      <c r="L1" s="222"/>
      <c r="M1" s="222"/>
      <c r="N1" s="213" t="s">
        <v>27</v>
      </c>
      <c r="O1" s="222"/>
      <c r="P1" s="222"/>
      <c r="Q1" s="222"/>
      <c r="R1" s="222"/>
      <c r="S1" s="222"/>
      <c r="T1" s="222"/>
      <c r="U1" s="224">
        <f>tx_occ</f>
        <v>100</v>
      </c>
      <c r="V1" s="222"/>
      <c r="W1" s="222"/>
      <c r="X1" s="222"/>
      <c r="Y1" s="222"/>
      <c r="Z1" s="222"/>
      <c r="AA1" s="222"/>
      <c r="AB1" s="222"/>
      <c r="AC1" s="225" t="s">
        <v>82</v>
      </c>
      <c r="AD1" s="222"/>
      <c r="AE1" s="222"/>
      <c r="AF1" s="222"/>
      <c r="AG1" s="223">
        <f>resume!H7</f>
        <v>0</v>
      </c>
      <c r="AH1" s="222"/>
      <c r="AI1" s="222"/>
      <c r="AJ1" s="222"/>
    </row>
    <row r="2" spans="1:37" ht="15" customHeight="1" x14ac:dyDescent="0.2">
      <c r="A2" s="499">
        <f>B8</f>
        <v>43466</v>
      </c>
      <c r="B2" s="500"/>
      <c r="C2" s="213">
        <f>resume!B7</f>
        <v>2019</v>
      </c>
      <c r="D2" s="222"/>
      <c r="E2" s="222"/>
      <c r="F2" s="222" t="s">
        <v>66</v>
      </c>
      <c r="G2" s="222"/>
      <c r="H2" s="223" t="str">
        <f>resume!H6</f>
        <v>Gabriel</v>
      </c>
      <c r="I2" s="222"/>
      <c r="J2" s="222"/>
      <c r="K2" s="223"/>
      <c r="L2" s="222"/>
      <c r="M2" s="222"/>
      <c r="N2" s="216" t="s">
        <v>29</v>
      </c>
      <c r="O2" s="222"/>
      <c r="P2" s="223"/>
      <c r="Q2" s="223"/>
      <c r="R2" s="223"/>
      <c r="S2" s="222"/>
      <c r="T2" s="222"/>
      <c r="U2" s="226">
        <f>Heures_par_jour_selon</f>
        <v>8.4</v>
      </c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</row>
    <row r="3" spans="1:37" ht="13.5" thickBot="1" x14ac:dyDescent="0.2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</row>
    <row r="4" spans="1:37" ht="13.5" thickBot="1" x14ac:dyDescent="0.25">
      <c r="A4" s="228"/>
      <c r="B4" s="211"/>
      <c r="C4" s="169" t="s">
        <v>59</v>
      </c>
      <c r="D4" s="163"/>
      <c r="E4" s="162"/>
      <c r="F4" s="62" t="s">
        <v>41</v>
      </c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0"/>
      <c r="T4" s="60"/>
      <c r="U4" s="60"/>
      <c r="V4" s="60"/>
      <c r="W4" s="64"/>
      <c r="X4" s="64"/>
      <c r="Y4" s="60"/>
      <c r="Z4" s="61"/>
      <c r="AA4" s="65" t="s">
        <v>42</v>
      </c>
      <c r="AB4" s="66"/>
      <c r="AC4" s="63"/>
      <c r="AD4" s="63" t="s">
        <v>79</v>
      </c>
      <c r="AE4" s="63"/>
      <c r="AF4" s="63"/>
      <c r="AG4" s="63"/>
      <c r="AH4" s="60"/>
      <c r="AI4" s="61"/>
      <c r="AJ4" s="67" t="s">
        <v>2</v>
      </c>
    </row>
    <row r="5" spans="1:37" x14ac:dyDescent="0.2">
      <c r="A5" s="229"/>
      <c r="B5" s="69"/>
      <c r="C5" s="170" t="s">
        <v>58</v>
      </c>
      <c r="D5" s="56"/>
      <c r="E5" s="13"/>
      <c r="F5" s="70" t="s">
        <v>43</v>
      </c>
      <c r="G5" s="71"/>
      <c r="H5" s="72"/>
      <c r="I5" s="73"/>
      <c r="J5" s="74" t="s">
        <v>44</v>
      </c>
      <c r="K5" s="71"/>
      <c r="L5" s="72"/>
      <c r="M5" s="72"/>
      <c r="N5" s="74" t="s">
        <v>45</v>
      </c>
      <c r="O5" s="71"/>
      <c r="P5" s="72"/>
      <c r="Q5" s="75"/>
      <c r="R5" s="58"/>
      <c r="S5" s="76"/>
      <c r="T5" s="77"/>
      <c r="U5" s="78"/>
      <c r="V5" s="230" t="s">
        <v>46</v>
      </c>
      <c r="W5" s="231"/>
      <c r="X5" s="231"/>
      <c r="Y5" s="232"/>
      <c r="Z5" s="233"/>
      <c r="AA5" s="14" t="s">
        <v>47</v>
      </c>
      <c r="AB5" s="234"/>
      <c r="AC5" s="235" t="s">
        <v>21</v>
      </c>
      <c r="AD5" s="236" t="s">
        <v>13</v>
      </c>
      <c r="AE5" s="236" t="s">
        <v>13</v>
      </c>
      <c r="AF5" s="2" t="s">
        <v>14</v>
      </c>
      <c r="AG5" s="237"/>
      <c r="AH5" s="238"/>
      <c r="AI5" s="239"/>
      <c r="AJ5" s="240" t="s">
        <v>10</v>
      </c>
    </row>
    <row r="6" spans="1:37" ht="13.5" thickBot="1" x14ac:dyDescent="0.25">
      <c r="A6" s="212"/>
      <c r="B6" s="1"/>
      <c r="C6" s="168"/>
      <c r="D6" s="56"/>
      <c r="E6" s="13"/>
      <c r="F6" s="79" t="s">
        <v>48</v>
      </c>
      <c r="G6" s="80"/>
      <c r="H6" s="81" t="s">
        <v>49</v>
      </c>
      <c r="I6" s="80"/>
      <c r="J6" s="81" t="s">
        <v>48</v>
      </c>
      <c r="K6" s="80"/>
      <c r="L6" s="81" t="s">
        <v>49</v>
      </c>
      <c r="M6" s="82"/>
      <c r="N6" s="81" t="s">
        <v>48</v>
      </c>
      <c r="O6" s="80"/>
      <c r="P6" s="81" t="s">
        <v>49</v>
      </c>
      <c r="Q6" s="83"/>
      <c r="R6" s="57"/>
      <c r="S6" s="76" t="s">
        <v>50</v>
      </c>
      <c r="T6" s="84"/>
      <c r="U6" s="78" t="s">
        <v>50</v>
      </c>
      <c r="V6" s="241" t="s">
        <v>51</v>
      </c>
      <c r="W6" s="242"/>
      <c r="X6" s="242"/>
      <c r="Y6" s="243"/>
      <c r="Z6" s="244" t="s">
        <v>79</v>
      </c>
      <c r="AA6" s="164" t="s">
        <v>52</v>
      </c>
      <c r="AB6" s="85" t="s">
        <v>53</v>
      </c>
      <c r="AC6" s="86" t="s">
        <v>20</v>
      </c>
      <c r="AD6" s="245" t="s">
        <v>204</v>
      </c>
      <c r="AE6" s="245" t="s">
        <v>205</v>
      </c>
      <c r="AF6" s="246"/>
      <c r="AG6" s="87"/>
      <c r="AH6" s="88"/>
      <c r="AI6" s="89" t="s">
        <v>50</v>
      </c>
      <c r="AJ6" s="247" t="s">
        <v>17</v>
      </c>
    </row>
    <row r="7" spans="1:37" ht="13.5" thickBot="1" x14ac:dyDescent="0.25">
      <c r="A7" s="174" t="s">
        <v>54</v>
      </c>
      <c r="B7" s="90"/>
      <c r="C7" s="91" t="s">
        <v>200</v>
      </c>
      <c r="D7" s="489" t="s">
        <v>201</v>
      </c>
      <c r="E7" s="488" t="s">
        <v>202</v>
      </c>
      <c r="F7" s="92" t="s">
        <v>55</v>
      </c>
      <c r="G7" s="93" t="s">
        <v>56</v>
      </c>
      <c r="H7" s="94" t="s">
        <v>55</v>
      </c>
      <c r="I7" s="93" t="s">
        <v>56</v>
      </c>
      <c r="J7" s="94" t="s">
        <v>55</v>
      </c>
      <c r="K7" s="93" t="s">
        <v>56</v>
      </c>
      <c r="L7" s="94" t="s">
        <v>55</v>
      </c>
      <c r="M7" s="93" t="s">
        <v>56</v>
      </c>
      <c r="N7" s="95" t="s">
        <v>55</v>
      </c>
      <c r="O7" s="93" t="s">
        <v>56</v>
      </c>
      <c r="P7" s="96" t="s">
        <v>55</v>
      </c>
      <c r="Q7" s="97" t="s">
        <v>56</v>
      </c>
      <c r="R7" s="98"/>
      <c r="S7" s="99" t="s">
        <v>55</v>
      </c>
      <c r="T7" s="100" t="s">
        <v>56</v>
      </c>
      <c r="U7" s="427" t="s">
        <v>83</v>
      </c>
      <c r="V7" s="452" t="str">
        <f>resume!V5</f>
        <v>S1</v>
      </c>
      <c r="W7" s="451" t="str">
        <f>resume!V6</f>
        <v>S2</v>
      </c>
      <c r="X7" s="453" t="str">
        <f>resume!V7</f>
        <v>S3</v>
      </c>
      <c r="Y7" s="453" t="str">
        <f>resume!V8</f>
        <v>S4</v>
      </c>
      <c r="Z7" s="102"/>
      <c r="AA7" s="248">
        <v>290</v>
      </c>
      <c r="AB7" s="249">
        <v>300</v>
      </c>
      <c r="AC7" s="485">
        <v>50</v>
      </c>
      <c r="AD7" s="250">
        <v>153</v>
      </c>
      <c r="AE7" s="250">
        <v>154</v>
      </c>
      <c r="AF7" s="251" t="s">
        <v>2</v>
      </c>
      <c r="AG7" s="249" t="s">
        <v>57</v>
      </c>
      <c r="AH7" s="252"/>
      <c r="AI7" s="428" t="s">
        <v>79</v>
      </c>
      <c r="AJ7" s="429" t="s">
        <v>79</v>
      </c>
      <c r="AK7" s="491" t="s">
        <v>203</v>
      </c>
    </row>
    <row r="8" spans="1:37" ht="15" x14ac:dyDescent="0.2">
      <c r="A8" s="480">
        <f>B8</f>
        <v>43466</v>
      </c>
      <c r="B8" s="479">
        <v>43466</v>
      </c>
      <c r="C8" s="104"/>
      <c r="D8" s="105">
        <v>1</v>
      </c>
      <c r="E8" s="106"/>
      <c r="F8" s="107"/>
      <c r="G8" s="108"/>
      <c r="H8" s="109"/>
      <c r="I8" s="108"/>
      <c r="J8" s="109"/>
      <c r="K8" s="108"/>
      <c r="L8" s="109"/>
      <c r="M8" s="110"/>
      <c r="N8" s="111"/>
      <c r="O8" s="447"/>
      <c r="P8" s="112"/>
      <c r="Q8" s="449"/>
      <c r="R8" s="113">
        <f>((H8*60)+I8)-((F8*60)+G8)+((L8*60)+M8)-((J8*60)+K8)+((P8*60)+Q8)-((N8*60)+O8)</f>
        <v>0</v>
      </c>
      <c r="S8" s="114">
        <f>INT(R8/60)</f>
        <v>0</v>
      </c>
      <c r="T8" s="115">
        <f>R8-(60*S8)</f>
        <v>0</v>
      </c>
      <c r="U8" s="437">
        <f>S8+ROUND((100/60*T8)/100,2)</f>
        <v>0</v>
      </c>
      <c r="V8" s="116"/>
      <c r="W8" s="117"/>
      <c r="X8" s="118"/>
      <c r="Y8" s="118"/>
      <c r="Z8" s="254" t="str">
        <f>IF((V8+W8+X8+Y8=0),"",IF((V8+W8+X8+Y8)=U8,"OK","ERR"))</f>
        <v/>
      </c>
      <c r="AA8" s="122"/>
      <c r="AB8" s="119"/>
      <c r="AC8" s="120"/>
      <c r="AD8" s="121"/>
      <c r="AE8" s="121"/>
      <c r="AF8" s="122"/>
      <c r="AG8" s="123"/>
      <c r="AH8" s="254" t="str">
        <f>IF((AI8=0),"",IF((U8+AI8)&gt;8.4,"?",""))</f>
        <v/>
      </c>
      <c r="AI8" s="133">
        <f t="shared" ref="AI8:AI38" si="0">SUM(AA8:AF8)</f>
        <v>0</v>
      </c>
      <c r="AJ8" s="133">
        <f t="shared" ref="AJ8:AJ38" si="1">U8+AI8</f>
        <v>0</v>
      </c>
      <c r="AK8" s="492"/>
    </row>
    <row r="9" spans="1:37" ht="15" x14ac:dyDescent="0.2">
      <c r="A9" s="175">
        <f t="shared" ref="A9:A38" si="2">B9</f>
        <v>43467</v>
      </c>
      <c r="B9" s="124">
        <f t="shared" ref="B9:B38" si="3">B8+1</f>
        <v>43467</v>
      </c>
      <c r="C9" s="125"/>
      <c r="D9" s="126"/>
      <c r="E9" s="127">
        <v>1</v>
      </c>
      <c r="F9" s="107"/>
      <c r="G9" s="108"/>
      <c r="H9" s="109"/>
      <c r="I9" s="108"/>
      <c r="J9" s="109"/>
      <c r="K9" s="108"/>
      <c r="L9" s="109"/>
      <c r="M9" s="110"/>
      <c r="N9" s="111"/>
      <c r="O9" s="447"/>
      <c r="P9" s="112"/>
      <c r="Q9" s="449"/>
      <c r="R9" s="113">
        <f t="shared" ref="R9:R38" si="4">((H9*60)+I9)-((F9*60)+G9)+((L9*60)+M9)-((J9*60)+K9)+((P9*60)+Q9)-((N9*60)+O9)</f>
        <v>0</v>
      </c>
      <c r="S9" s="114">
        <f t="shared" ref="S9:S38" si="5">INT(R9/60)</f>
        <v>0</v>
      </c>
      <c r="T9" s="115">
        <f t="shared" ref="T9:T38" si="6">R9-(60*S9)</f>
        <v>0</v>
      </c>
      <c r="U9" s="437">
        <f t="shared" ref="U9:U38" si="7">S9+ROUND((100/60*T9)/100,2)</f>
        <v>0</v>
      </c>
      <c r="V9" s="116"/>
      <c r="W9" s="117"/>
      <c r="X9" s="118"/>
      <c r="Y9" s="118"/>
      <c r="Z9" s="254" t="str">
        <f t="shared" ref="Z9:Z38" si="8">IF((V9+W9+X9+Y9=0),"",IF((V9+W9+X9+Y9)=U9,"OK","ERR"))</f>
        <v/>
      </c>
      <c r="AA9" s="131"/>
      <c r="AB9" s="128"/>
      <c r="AC9" s="129"/>
      <c r="AD9" s="130"/>
      <c r="AE9" s="130"/>
      <c r="AF9" s="131"/>
      <c r="AG9" s="132"/>
      <c r="AH9" s="254" t="str">
        <f t="shared" ref="AH9:AH38" si="9">IF((AI9=0),"",IF((U9+AI9)&gt;8.4,"?",""))</f>
        <v/>
      </c>
      <c r="AI9" s="133">
        <f t="shared" si="0"/>
        <v>0</v>
      </c>
      <c r="AJ9" s="133">
        <f t="shared" si="1"/>
        <v>0</v>
      </c>
      <c r="AK9" s="492"/>
    </row>
    <row r="10" spans="1:37" ht="15" x14ac:dyDescent="0.2">
      <c r="A10" s="175">
        <f t="shared" si="2"/>
        <v>43468</v>
      </c>
      <c r="B10" s="124">
        <f t="shared" si="3"/>
        <v>43468</v>
      </c>
      <c r="C10" s="125">
        <v>1</v>
      </c>
      <c r="D10" s="126"/>
      <c r="E10" s="127"/>
      <c r="F10" s="107"/>
      <c r="G10" s="108"/>
      <c r="H10" s="109"/>
      <c r="I10" s="108"/>
      <c r="J10" s="109"/>
      <c r="K10" s="108"/>
      <c r="L10" s="109"/>
      <c r="M10" s="110"/>
      <c r="N10" s="111"/>
      <c r="O10" s="447"/>
      <c r="P10" s="112"/>
      <c r="Q10" s="449"/>
      <c r="R10" s="113">
        <f t="shared" si="4"/>
        <v>0</v>
      </c>
      <c r="S10" s="114">
        <f t="shared" si="5"/>
        <v>0</v>
      </c>
      <c r="T10" s="115">
        <f t="shared" si="6"/>
        <v>0</v>
      </c>
      <c r="U10" s="437">
        <f t="shared" si="7"/>
        <v>0</v>
      </c>
      <c r="V10" s="116"/>
      <c r="W10" s="117"/>
      <c r="X10" s="118"/>
      <c r="Y10" s="118"/>
      <c r="Z10" s="254" t="str">
        <f t="shared" si="8"/>
        <v/>
      </c>
      <c r="AA10" s="131"/>
      <c r="AB10" s="128"/>
      <c r="AC10" s="129"/>
      <c r="AD10" s="130"/>
      <c r="AE10" s="130"/>
      <c r="AF10" s="131"/>
      <c r="AG10" s="132"/>
      <c r="AH10" s="254" t="str">
        <f t="shared" si="9"/>
        <v/>
      </c>
      <c r="AI10" s="133">
        <f t="shared" si="0"/>
        <v>0</v>
      </c>
      <c r="AJ10" s="133">
        <f t="shared" si="1"/>
        <v>0</v>
      </c>
      <c r="AK10" s="493"/>
    </row>
    <row r="11" spans="1:37" ht="15" x14ac:dyDescent="0.2">
      <c r="A11" s="175">
        <f t="shared" si="2"/>
        <v>43469</v>
      </c>
      <c r="B11" s="124">
        <f t="shared" si="3"/>
        <v>43469</v>
      </c>
      <c r="C11" s="125">
        <v>1</v>
      </c>
      <c r="D11" s="126"/>
      <c r="E11" s="127"/>
      <c r="F11" s="107"/>
      <c r="G11" s="108"/>
      <c r="H11" s="109"/>
      <c r="I11" s="108"/>
      <c r="J11" s="109"/>
      <c r="K11" s="108"/>
      <c r="L11" s="109"/>
      <c r="M11" s="110"/>
      <c r="N11" s="111"/>
      <c r="O11" s="447"/>
      <c r="P11" s="112"/>
      <c r="Q11" s="449"/>
      <c r="R11" s="113">
        <f t="shared" si="4"/>
        <v>0</v>
      </c>
      <c r="S11" s="114">
        <f t="shared" si="5"/>
        <v>0</v>
      </c>
      <c r="T11" s="115">
        <f t="shared" si="6"/>
        <v>0</v>
      </c>
      <c r="U11" s="437">
        <f t="shared" si="7"/>
        <v>0</v>
      </c>
      <c r="V11" s="116"/>
      <c r="W11" s="117"/>
      <c r="X11" s="118"/>
      <c r="Y11" s="118"/>
      <c r="Z11" s="254" t="str">
        <f t="shared" si="8"/>
        <v/>
      </c>
      <c r="AA11" s="131"/>
      <c r="AB11" s="128"/>
      <c r="AC11" s="129"/>
      <c r="AD11" s="130"/>
      <c r="AE11" s="130"/>
      <c r="AF11" s="131"/>
      <c r="AG11" s="132"/>
      <c r="AH11" s="254" t="str">
        <f t="shared" si="9"/>
        <v/>
      </c>
      <c r="AI11" s="133">
        <f t="shared" si="0"/>
        <v>0</v>
      </c>
      <c r="AJ11" s="133">
        <f t="shared" si="1"/>
        <v>0</v>
      </c>
      <c r="AK11" s="492"/>
    </row>
    <row r="12" spans="1:37" ht="15" x14ac:dyDescent="0.2">
      <c r="A12" s="175">
        <f t="shared" si="2"/>
        <v>43470</v>
      </c>
      <c r="B12" s="124">
        <f t="shared" si="3"/>
        <v>43470</v>
      </c>
      <c r="C12" s="125"/>
      <c r="D12" s="126"/>
      <c r="E12" s="127"/>
      <c r="F12" s="107"/>
      <c r="G12" s="108"/>
      <c r="H12" s="109"/>
      <c r="I12" s="108"/>
      <c r="J12" s="109"/>
      <c r="K12" s="108"/>
      <c r="L12" s="109"/>
      <c r="M12" s="110"/>
      <c r="N12" s="111"/>
      <c r="O12" s="447"/>
      <c r="P12" s="112"/>
      <c r="Q12" s="449"/>
      <c r="R12" s="113">
        <f t="shared" si="4"/>
        <v>0</v>
      </c>
      <c r="S12" s="114">
        <f t="shared" si="5"/>
        <v>0</v>
      </c>
      <c r="T12" s="115">
        <f t="shared" si="6"/>
        <v>0</v>
      </c>
      <c r="U12" s="437">
        <f t="shared" si="7"/>
        <v>0</v>
      </c>
      <c r="V12" s="116"/>
      <c r="W12" s="117"/>
      <c r="X12" s="118"/>
      <c r="Y12" s="118"/>
      <c r="Z12" s="254" t="str">
        <f t="shared" si="8"/>
        <v/>
      </c>
      <c r="AA12" s="131"/>
      <c r="AB12" s="128"/>
      <c r="AC12" s="129"/>
      <c r="AD12" s="130"/>
      <c r="AE12" s="130"/>
      <c r="AF12" s="131"/>
      <c r="AG12" s="132"/>
      <c r="AH12" s="254" t="str">
        <f t="shared" si="9"/>
        <v/>
      </c>
      <c r="AI12" s="133">
        <f t="shared" si="0"/>
        <v>0</v>
      </c>
      <c r="AJ12" s="133">
        <f t="shared" si="1"/>
        <v>0</v>
      </c>
      <c r="AK12" s="492"/>
    </row>
    <row r="13" spans="1:37" ht="15" x14ac:dyDescent="0.2">
      <c r="A13" s="175">
        <f t="shared" si="2"/>
        <v>43471</v>
      </c>
      <c r="B13" s="124">
        <f t="shared" si="3"/>
        <v>43471</v>
      </c>
      <c r="C13" s="125"/>
      <c r="D13" s="126"/>
      <c r="E13" s="127"/>
      <c r="F13" s="107"/>
      <c r="G13" s="108"/>
      <c r="H13" s="109"/>
      <c r="I13" s="108"/>
      <c r="J13" s="109"/>
      <c r="K13" s="108"/>
      <c r="L13" s="109"/>
      <c r="M13" s="110"/>
      <c r="N13" s="111"/>
      <c r="O13" s="447"/>
      <c r="P13" s="112"/>
      <c r="Q13" s="449"/>
      <c r="R13" s="113">
        <f t="shared" si="4"/>
        <v>0</v>
      </c>
      <c r="S13" s="114">
        <f t="shared" si="5"/>
        <v>0</v>
      </c>
      <c r="T13" s="115">
        <f t="shared" si="6"/>
        <v>0</v>
      </c>
      <c r="U13" s="437">
        <f t="shared" si="7"/>
        <v>0</v>
      </c>
      <c r="V13" s="116"/>
      <c r="W13" s="117"/>
      <c r="X13" s="118"/>
      <c r="Y13" s="118"/>
      <c r="Z13" s="254" t="str">
        <f t="shared" si="8"/>
        <v/>
      </c>
      <c r="AA13" s="131"/>
      <c r="AB13" s="128"/>
      <c r="AC13" s="129"/>
      <c r="AD13" s="130"/>
      <c r="AE13" s="130"/>
      <c r="AF13" s="131"/>
      <c r="AG13" s="132"/>
      <c r="AH13" s="254" t="str">
        <f t="shared" si="9"/>
        <v/>
      </c>
      <c r="AI13" s="133">
        <f t="shared" si="0"/>
        <v>0</v>
      </c>
      <c r="AJ13" s="133">
        <f t="shared" si="1"/>
        <v>0</v>
      </c>
      <c r="AK13" s="493"/>
    </row>
    <row r="14" spans="1:37" ht="15" x14ac:dyDescent="0.2">
      <c r="A14" s="175">
        <f t="shared" si="2"/>
        <v>43472</v>
      </c>
      <c r="B14" s="124">
        <f t="shared" si="3"/>
        <v>43472</v>
      </c>
      <c r="C14" s="125">
        <v>1</v>
      </c>
      <c r="D14" s="126"/>
      <c r="E14" s="127"/>
      <c r="F14" s="107"/>
      <c r="G14" s="108"/>
      <c r="H14" s="109"/>
      <c r="I14" s="108"/>
      <c r="J14" s="109"/>
      <c r="K14" s="108"/>
      <c r="L14" s="109"/>
      <c r="M14" s="110"/>
      <c r="N14" s="111"/>
      <c r="O14" s="447"/>
      <c r="P14" s="112"/>
      <c r="Q14" s="449"/>
      <c r="R14" s="113">
        <f t="shared" si="4"/>
        <v>0</v>
      </c>
      <c r="S14" s="114">
        <f t="shared" si="5"/>
        <v>0</v>
      </c>
      <c r="T14" s="115">
        <f t="shared" si="6"/>
        <v>0</v>
      </c>
      <c r="U14" s="437">
        <f t="shared" si="7"/>
        <v>0</v>
      </c>
      <c r="V14" s="116"/>
      <c r="W14" s="117"/>
      <c r="X14" s="118"/>
      <c r="Y14" s="118"/>
      <c r="Z14" s="254" t="str">
        <f t="shared" si="8"/>
        <v/>
      </c>
      <c r="AA14" s="131"/>
      <c r="AB14" s="128"/>
      <c r="AC14" s="129"/>
      <c r="AD14" s="130"/>
      <c r="AE14" s="130"/>
      <c r="AF14" s="131"/>
      <c r="AG14" s="132"/>
      <c r="AH14" s="254" t="str">
        <f t="shared" si="9"/>
        <v/>
      </c>
      <c r="AI14" s="133">
        <f t="shared" si="0"/>
        <v>0</v>
      </c>
      <c r="AJ14" s="133">
        <f t="shared" si="1"/>
        <v>0</v>
      </c>
      <c r="AK14" s="492"/>
    </row>
    <row r="15" spans="1:37" ht="15" x14ac:dyDescent="0.2">
      <c r="A15" s="175">
        <f t="shared" si="2"/>
        <v>43473</v>
      </c>
      <c r="B15" s="124">
        <f t="shared" si="3"/>
        <v>43473</v>
      </c>
      <c r="C15" s="125">
        <v>1</v>
      </c>
      <c r="D15" s="126"/>
      <c r="E15" s="127"/>
      <c r="F15" s="107"/>
      <c r="G15" s="108"/>
      <c r="H15" s="109"/>
      <c r="I15" s="108"/>
      <c r="J15" s="109"/>
      <c r="K15" s="108"/>
      <c r="L15" s="109"/>
      <c r="M15" s="110"/>
      <c r="N15" s="111"/>
      <c r="O15" s="447"/>
      <c r="P15" s="112"/>
      <c r="Q15" s="449"/>
      <c r="R15" s="113">
        <f t="shared" si="4"/>
        <v>0</v>
      </c>
      <c r="S15" s="114">
        <f t="shared" si="5"/>
        <v>0</v>
      </c>
      <c r="T15" s="115">
        <f t="shared" si="6"/>
        <v>0</v>
      </c>
      <c r="U15" s="437">
        <f t="shared" si="7"/>
        <v>0</v>
      </c>
      <c r="V15" s="116"/>
      <c r="W15" s="117"/>
      <c r="X15" s="118"/>
      <c r="Y15" s="118"/>
      <c r="Z15" s="254" t="str">
        <f t="shared" si="8"/>
        <v/>
      </c>
      <c r="AA15" s="131"/>
      <c r="AB15" s="128"/>
      <c r="AC15" s="129"/>
      <c r="AD15" s="130"/>
      <c r="AE15" s="130"/>
      <c r="AF15" s="131"/>
      <c r="AG15" s="132"/>
      <c r="AH15" s="254" t="str">
        <f t="shared" si="9"/>
        <v/>
      </c>
      <c r="AI15" s="133">
        <f t="shared" si="0"/>
        <v>0</v>
      </c>
      <c r="AJ15" s="133">
        <f t="shared" si="1"/>
        <v>0</v>
      </c>
      <c r="AK15" s="492"/>
    </row>
    <row r="16" spans="1:37" ht="15" x14ac:dyDescent="0.2">
      <c r="A16" s="175">
        <f t="shared" si="2"/>
        <v>43474</v>
      </c>
      <c r="B16" s="124">
        <f t="shared" si="3"/>
        <v>43474</v>
      </c>
      <c r="C16" s="125">
        <v>1</v>
      </c>
      <c r="D16" s="126"/>
      <c r="E16" s="127"/>
      <c r="F16" s="107"/>
      <c r="G16" s="108"/>
      <c r="H16" s="109"/>
      <c r="I16" s="108"/>
      <c r="J16" s="109"/>
      <c r="K16" s="108"/>
      <c r="L16" s="109"/>
      <c r="M16" s="110"/>
      <c r="N16" s="111"/>
      <c r="O16" s="447"/>
      <c r="P16" s="112"/>
      <c r="Q16" s="449"/>
      <c r="R16" s="113">
        <f t="shared" si="4"/>
        <v>0</v>
      </c>
      <c r="S16" s="114">
        <f t="shared" si="5"/>
        <v>0</v>
      </c>
      <c r="T16" s="115">
        <f t="shared" si="6"/>
        <v>0</v>
      </c>
      <c r="U16" s="437">
        <f t="shared" si="7"/>
        <v>0</v>
      </c>
      <c r="V16" s="116"/>
      <c r="W16" s="117"/>
      <c r="X16" s="118"/>
      <c r="Y16" s="118"/>
      <c r="Z16" s="254" t="str">
        <f t="shared" si="8"/>
        <v/>
      </c>
      <c r="AA16" s="131"/>
      <c r="AB16" s="128"/>
      <c r="AC16" s="129"/>
      <c r="AD16" s="130"/>
      <c r="AE16" s="130"/>
      <c r="AF16" s="131"/>
      <c r="AG16" s="132"/>
      <c r="AH16" s="254" t="str">
        <f t="shared" si="9"/>
        <v/>
      </c>
      <c r="AI16" s="133">
        <f t="shared" si="0"/>
        <v>0</v>
      </c>
      <c r="AJ16" s="133">
        <f t="shared" si="1"/>
        <v>0</v>
      </c>
      <c r="AK16" s="492"/>
    </row>
    <row r="17" spans="1:37" ht="15" x14ac:dyDescent="0.2">
      <c r="A17" s="175">
        <f t="shared" si="2"/>
        <v>43475</v>
      </c>
      <c r="B17" s="124">
        <f t="shared" si="3"/>
        <v>43475</v>
      </c>
      <c r="C17" s="125">
        <v>1</v>
      </c>
      <c r="D17" s="126"/>
      <c r="E17" s="127"/>
      <c r="F17" s="107"/>
      <c r="G17" s="108"/>
      <c r="H17" s="109"/>
      <c r="I17" s="108"/>
      <c r="J17" s="109"/>
      <c r="K17" s="108"/>
      <c r="L17" s="109"/>
      <c r="M17" s="110"/>
      <c r="N17" s="111"/>
      <c r="O17" s="447"/>
      <c r="P17" s="112"/>
      <c r="Q17" s="449"/>
      <c r="R17" s="113">
        <f t="shared" si="4"/>
        <v>0</v>
      </c>
      <c r="S17" s="114">
        <f t="shared" si="5"/>
        <v>0</v>
      </c>
      <c r="T17" s="115">
        <f t="shared" si="6"/>
        <v>0</v>
      </c>
      <c r="U17" s="437">
        <f t="shared" si="7"/>
        <v>0</v>
      </c>
      <c r="V17" s="116"/>
      <c r="W17" s="117"/>
      <c r="X17" s="118"/>
      <c r="Y17" s="118"/>
      <c r="Z17" s="254" t="str">
        <f t="shared" si="8"/>
        <v/>
      </c>
      <c r="AA17" s="131"/>
      <c r="AB17" s="128"/>
      <c r="AC17" s="129"/>
      <c r="AD17" s="130"/>
      <c r="AE17" s="130"/>
      <c r="AF17" s="131"/>
      <c r="AG17" s="132"/>
      <c r="AH17" s="254" t="str">
        <f t="shared" si="9"/>
        <v/>
      </c>
      <c r="AI17" s="133">
        <f t="shared" si="0"/>
        <v>0</v>
      </c>
      <c r="AJ17" s="133">
        <f t="shared" si="1"/>
        <v>0</v>
      </c>
      <c r="AK17" s="492"/>
    </row>
    <row r="18" spans="1:37" ht="15" x14ac:dyDescent="0.2">
      <c r="A18" s="175">
        <f t="shared" si="2"/>
        <v>43476</v>
      </c>
      <c r="B18" s="124">
        <f t="shared" si="3"/>
        <v>43476</v>
      </c>
      <c r="C18" s="125">
        <v>1</v>
      </c>
      <c r="D18" s="126"/>
      <c r="E18" s="127"/>
      <c r="F18" s="107"/>
      <c r="G18" s="108"/>
      <c r="H18" s="109"/>
      <c r="I18" s="108"/>
      <c r="J18" s="109"/>
      <c r="K18" s="108"/>
      <c r="L18" s="109"/>
      <c r="M18" s="110"/>
      <c r="N18" s="111"/>
      <c r="O18" s="447"/>
      <c r="P18" s="112"/>
      <c r="Q18" s="449"/>
      <c r="R18" s="113">
        <f t="shared" si="4"/>
        <v>0</v>
      </c>
      <c r="S18" s="114">
        <f t="shared" si="5"/>
        <v>0</v>
      </c>
      <c r="T18" s="115">
        <f t="shared" si="6"/>
        <v>0</v>
      </c>
      <c r="U18" s="437">
        <f t="shared" si="7"/>
        <v>0</v>
      </c>
      <c r="V18" s="116"/>
      <c r="W18" s="117"/>
      <c r="X18" s="118"/>
      <c r="Y18" s="118"/>
      <c r="Z18" s="254" t="str">
        <f t="shared" si="8"/>
        <v/>
      </c>
      <c r="AA18" s="131"/>
      <c r="AB18" s="128"/>
      <c r="AC18" s="129"/>
      <c r="AD18" s="130"/>
      <c r="AE18" s="130"/>
      <c r="AF18" s="131"/>
      <c r="AG18" s="132"/>
      <c r="AH18" s="254" t="str">
        <f t="shared" si="9"/>
        <v/>
      </c>
      <c r="AI18" s="133">
        <f t="shared" si="0"/>
        <v>0</v>
      </c>
      <c r="AJ18" s="133">
        <f t="shared" si="1"/>
        <v>0</v>
      </c>
      <c r="AK18" s="492"/>
    </row>
    <row r="19" spans="1:37" ht="15" x14ac:dyDescent="0.2">
      <c r="A19" s="175">
        <f t="shared" si="2"/>
        <v>43477</v>
      </c>
      <c r="B19" s="124">
        <f t="shared" si="3"/>
        <v>43477</v>
      </c>
      <c r="C19" s="125"/>
      <c r="D19" s="126"/>
      <c r="E19" s="127"/>
      <c r="F19" s="107"/>
      <c r="G19" s="108"/>
      <c r="H19" s="109"/>
      <c r="I19" s="108"/>
      <c r="J19" s="109"/>
      <c r="K19" s="108"/>
      <c r="L19" s="109"/>
      <c r="M19" s="110"/>
      <c r="N19" s="111"/>
      <c r="O19" s="447"/>
      <c r="P19" s="112"/>
      <c r="Q19" s="449"/>
      <c r="R19" s="113">
        <f t="shared" si="4"/>
        <v>0</v>
      </c>
      <c r="S19" s="114">
        <f t="shared" si="5"/>
        <v>0</v>
      </c>
      <c r="T19" s="115">
        <f t="shared" si="6"/>
        <v>0</v>
      </c>
      <c r="U19" s="437">
        <f t="shared" si="7"/>
        <v>0</v>
      </c>
      <c r="V19" s="116"/>
      <c r="W19" s="117"/>
      <c r="X19" s="118"/>
      <c r="Y19" s="118"/>
      <c r="Z19" s="254" t="str">
        <f t="shared" si="8"/>
        <v/>
      </c>
      <c r="AA19" s="131"/>
      <c r="AB19" s="128"/>
      <c r="AC19" s="129"/>
      <c r="AD19" s="130"/>
      <c r="AE19" s="130"/>
      <c r="AF19" s="131"/>
      <c r="AG19" s="132"/>
      <c r="AH19" s="254" t="str">
        <f t="shared" si="9"/>
        <v/>
      </c>
      <c r="AI19" s="133">
        <f t="shared" si="0"/>
        <v>0</v>
      </c>
      <c r="AJ19" s="133">
        <f t="shared" si="1"/>
        <v>0</v>
      </c>
      <c r="AK19" s="492"/>
    </row>
    <row r="20" spans="1:37" ht="15" x14ac:dyDescent="0.2">
      <c r="A20" s="175">
        <f t="shared" si="2"/>
        <v>43478</v>
      </c>
      <c r="B20" s="124">
        <f t="shared" si="3"/>
        <v>43478</v>
      </c>
      <c r="C20" s="125"/>
      <c r="D20" s="126"/>
      <c r="E20" s="127"/>
      <c r="F20" s="107"/>
      <c r="G20" s="108"/>
      <c r="H20" s="109"/>
      <c r="I20" s="108"/>
      <c r="J20" s="109"/>
      <c r="K20" s="108"/>
      <c r="L20" s="109"/>
      <c r="M20" s="110"/>
      <c r="N20" s="111"/>
      <c r="O20" s="447"/>
      <c r="P20" s="112"/>
      <c r="Q20" s="449"/>
      <c r="R20" s="113">
        <f t="shared" si="4"/>
        <v>0</v>
      </c>
      <c r="S20" s="114">
        <f t="shared" si="5"/>
        <v>0</v>
      </c>
      <c r="T20" s="115">
        <f t="shared" si="6"/>
        <v>0</v>
      </c>
      <c r="U20" s="437">
        <f t="shared" si="7"/>
        <v>0</v>
      </c>
      <c r="V20" s="116"/>
      <c r="W20" s="117"/>
      <c r="X20" s="118"/>
      <c r="Y20" s="118"/>
      <c r="Z20" s="254" t="str">
        <f t="shared" si="8"/>
        <v/>
      </c>
      <c r="AA20" s="131"/>
      <c r="AB20" s="128"/>
      <c r="AC20" s="129"/>
      <c r="AD20" s="130"/>
      <c r="AE20" s="130"/>
      <c r="AF20" s="131"/>
      <c r="AG20" s="132"/>
      <c r="AH20" s="254" t="str">
        <f t="shared" si="9"/>
        <v/>
      </c>
      <c r="AI20" s="133">
        <f t="shared" si="0"/>
        <v>0</v>
      </c>
      <c r="AJ20" s="133">
        <f t="shared" si="1"/>
        <v>0</v>
      </c>
      <c r="AK20" s="492"/>
    </row>
    <row r="21" spans="1:37" ht="15" x14ac:dyDescent="0.2">
      <c r="A21" s="175">
        <f t="shared" si="2"/>
        <v>43479</v>
      </c>
      <c r="B21" s="124">
        <f t="shared" si="3"/>
        <v>43479</v>
      </c>
      <c r="C21" s="125">
        <v>1</v>
      </c>
      <c r="D21" s="126"/>
      <c r="E21" s="127"/>
      <c r="F21" s="107"/>
      <c r="G21" s="108"/>
      <c r="H21" s="109"/>
      <c r="I21" s="108"/>
      <c r="J21" s="109"/>
      <c r="K21" s="108"/>
      <c r="L21" s="109"/>
      <c r="M21" s="110"/>
      <c r="N21" s="111"/>
      <c r="O21" s="447"/>
      <c r="P21" s="112"/>
      <c r="Q21" s="449"/>
      <c r="R21" s="113">
        <f t="shared" si="4"/>
        <v>0</v>
      </c>
      <c r="S21" s="114">
        <f t="shared" si="5"/>
        <v>0</v>
      </c>
      <c r="T21" s="115">
        <f t="shared" si="6"/>
        <v>0</v>
      </c>
      <c r="U21" s="437">
        <f t="shared" si="7"/>
        <v>0</v>
      </c>
      <c r="V21" s="116"/>
      <c r="W21" s="117"/>
      <c r="X21" s="118"/>
      <c r="Y21" s="118"/>
      <c r="Z21" s="254" t="str">
        <f t="shared" si="8"/>
        <v/>
      </c>
      <c r="AA21" s="131"/>
      <c r="AB21" s="128"/>
      <c r="AC21" s="129"/>
      <c r="AD21" s="130"/>
      <c r="AE21" s="130"/>
      <c r="AF21" s="131"/>
      <c r="AG21" s="132"/>
      <c r="AH21" s="254" t="str">
        <f t="shared" si="9"/>
        <v/>
      </c>
      <c r="AI21" s="133">
        <f t="shared" si="0"/>
        <v>0</v>
      </c>
      <c r="AJ21" s="133">
        <f t="shared" si="1"/>
        <v>0</v>
      </c>
      <c r="AK21" s="492"/>
    </row>
    <row r="22" spans="1:37" ht="15" x14ac:dyDescent="0.2">
      <c r="A22" s="175">
        <f t="shared" si="2"/>
        <v>43480</v>
      </c>
      <c r="B22" s="124">
        <f t="shared" si="3"/>
        <v>43480</v>
      </c>
      <c r="C22" s="125">
        <v>1</v>
      </c>
      <c r="D22" s="126"/>
      <c r="E22" s="127"/>
      <c r="F22" s="107"/>
      <c r="G22" s="108"/>
      <c r="H22" s="109"/>
      <c r="I22" s="108"/>
      <c r="J22" s="109"/>
      <c r="K22" s="108"/>
      <c r="L22" s="109"/>
      <c r="M22" s="110"/>
      <c r="N22" s="111"/>
      <c r="O22" s="447"/>
      <c r="P22" s="112"/>
      <c r="Q22" s="449"/>
      <c r="R22" s="113">
        <f t="shared" si="4"/>
        <v>0</v>
      </c>
      <c r="S22" s="114">
        <f t="shared" si="5"/>
        <v>0</v>
      </c>
      <c r="T22" s="115">
        <f t="shared" si="6"/>
        <v>0</v>
      </c>
      <c r="U22" s="437">
        <f t="shared" si="7"/>
        <v>0</v>
      </c>
      <c r="V22" s="116"/>
      <c r="W22" s="117"/>
      <c r="X22" s="118"/>
      <c r="Y22" s="118"/>
      <c r="Z22" s="254" t="str">
        <f t="shared" si="8"/>
        <v/>
      </c>
      <c r="AA22" s="131"/>
      <c r="AB22" s="128"/>
      <c r="AC22" s="129"/>
      <c r="AD22" s="130"/>
      <c r="AE22" s="130"/>
      <c r="AF22" s="131"/>
      <c r="AG22" s="132"/>
      <c r="AH22" s="254" t="str">
        <f t="shared" si="9"/>
        <v/>
      </c>
      <c r="AI22" s="133">
        <f t="shared" si="0"/>
        <v>0</v>
      </c>
      <c r="AJ22" s="133">
        <f t="shared" si="1"/>
        <v>0</v>
      </c>
      <c r="AK22" s="492"/>
    </row>
    <row r="23" spans="1:37" ht="15" x14ac:dyDescent="0.2">
      <c r="A23" s="175">
        <f t="shared" si="2"/>
        <v>43481</v>
      </c>
      <c r="B23" s="124">
        <f t="shared" si="3"/>
        <v>43481</v>
      </c>
      <c r="C23" s="125">
        <v>1</v>
      </c>
      <c r="D23" s="126"/>
      <c r="E23" s="127"/>
      <c r="F23" s="107"/>
      <c r="G23" s="108"/>
      <c r="H23" s="109"/>
      <c r="I23" s="108"/>
      <c r="J23" s="109"/>
      <c r="K23" s="108"/>
      <c r="L23" s="109"/>
      <c r="M23" s="110"/>
      <c r="N23" s="111"/>
      <c r="O23" s="447"/>
      <c r="P23" s="112"/>
      <c r="Q23" s="449"/>
      <c r="R23" s="113">
        <f t="shared" si="4"/>
        <v>0</v>
      </c>
      <c r="S23" s="114">
        <f t="shared" si="5"/>
        <v>0</v>
      </c>
      <c r="T23" s="115">
        <f t="shared" si="6"/>
        <v>0</v>
      </c>
      <c r="U23" s="437">
        <f t="shared" si="7"/>
        <v>0</v>
      </c>
      <c r="V23" s="116"/>
      <c r="W23" s="117"/>
      <c r="X23" s="118"/>
      <c r="Y23" s="118"/>
      <c r="Z23" s="254" t="str">
        <f t="shared" si="8"/>
        <v/>
      </c>
      <c r="AA23" s="131"/>
      <c r="AB23" s="128"/>
      <c r="AC23" s="129"/>
      <c r="AD23" s="130"/>
      <c r="AE23" s="130"/>
      <c r="AF23" s="131"/>
      <c r="AG23" s="132"/>
      <c r="AH23" s="254" t="str">
        <f t="shared" si="9"/>
        <v/>
      </c>
      <c r="AI23" s="133">
        <f t="shared" si="0"/>
        <v>0</v>
      </c>
      <c r="AJ23" s="133">
        <f t="shared" si="1"/>
        <v>0</v>
      </c>
      <c r="AK23" s="492"/>
    </row>
    <row r="24" spans="1:37" ht="15" x14ac:dyDescent="0.2">
      <c r="A24" s="175">
        <f t="shared" si="2"/>
        <v>43482</v>
      </c>
      <c r="B24" s="124">
        <f t="shared" si="3"/>
        <v>43482</v>
      </c>
      <c r="C24" s="125">
        <v>1</v>
      </c>
      <c r="D24" s="126"/>
      <c r="E24" s="127"/>
      <c r="F24" s="107"/>
      <c r="G24" s="108"/>
      <c r="H24" s="109"/>
      <c r="I24" s="108"/>
      <c r="J24" s="109"/>
      <c r="K24" s="108"/>
      <c r="L24" s="109"/>
      <c r="M24" s="110"/>
      <c r="N24" s="111"/>
      <c r="O24" s="447"/>
      <c r="P24" s="112"/>
      <c r="Q24" s="449"/>
      <c r="R24" s="113">
        <f t="shared" si="4"/>
        <v>0</v>
      </c>
      <c r="S24" s="114">
        <f t="shared" si="5"/>
        <v>0</v>
      </c>
      <c r="T24" s="115">
        <f t="shared" si="6"/>
        <v>0</v>
      </c>
      <c r="U24" s="437">
        <f t="shared" si="7"/>
        <v>0</v>
      </c>
      <c r="V24" s="116"/>
      <c r="W24" s="117"/>
      <c r="X24" s="118"/>
      <c r="Y24" s="118"/>
      <c r="Z24" s="254" t="str">
        <f t="shared" si="8"/>
        <v/>
      </c>
      <c r="AA24" s="131"/>
      <c r="AB24" s="128"/>
      <c r="AC24" s="129"/>
      <c r="AD24" s="130"/>
      <c r="AE24" s="130"/>
      <c r="AF24" s="131"/>
      <c r="AG24" s="132"/>
      <c r="AH24" s="254" t="str">
        <f t="shared" si="9"/>
        <v/>
      </c>
      <c r="AI24" s="133">
        <f t="shared" si="0"/>
        <v>0</v>
      </c>
      <c r="AJ24" s="133">
        <f t="shared" si="1"/>
        <v>0</v>
      </c>
      <c r="AK24" s="492"/>
    </row>
    <row r="25" spans="1:37" ht="15" x14ac:dyDescent="0.2">
      <c r="A25" s="175">
        <f t="shared" si="2"/>
        <v>43483</v>
      </c>
      <c r="B25" s="124">
        <f t="shared" si="3"/>
        <v>43483</v>
      </c>
      <c r="C25" s="125">
        <v>1</v>
      </c>
      <c r="D25" s="126"/>
      <c r="E25" s="127"/>
      <c r="F25" s="107"/>
      <c r="G25" s="108"/>
      <c r="H25" s="109"/>
      <c r="I25" s="108"/>
      <c r="J25" s="109"/>
      <c r="K25" s="108"/>
      <c r="L25" s="109"/>
      <c r="M25" s="110"/>
      <c r="N25" s="111"/>
      <c r="O25" s="447"/>
      <c r="P25" s="112"/>
      <c r="Q25" s="449"/>
      <c r="R25" s="113">
        <f t="shared" si="4"/>
        <v>0</v>
      </c>
      <c r="S25" s="114">
        <f t="shared" si="5"/>
        <v>0</v>
      </c>
      <c r="T25" s="115">
        <f t="shared" si="6"/>
        <v>0</v>
      </c>
      <c r="U25" s="437">
        <f t="shared" si="7"/>
        <v>0</v>
      </c>
      <c r="V25" s="116"/>
      <c r="W25" s="117"/>
      <c r="X25" s="118"/>
      <c r="Y25" s="118"/>
      <c r="Z25" s="254" t="str">
        <f t="shared" si="8"/>
        <v/>
      </c>
      <c r="AA25" s="131"/>
      <c r="AB25" s="128"/>
      <c r="AC25" s="129"/>
      <c r="AD25" s="130"/>
      <c r="AE25" s="130"/>
      <c r="AF25" s="131"/>
      <c r="AG25" s="132"/>
      <c r="AH25" s="254" t="str">
        <f t="shared" si="9"/>
        <v/>
      </c>
      <c r="AI25" s="133">
        <f t="shared" si="0"/>
        <v>0</v>
      </c>
      <c r="AJ25" s="133">
        <f t="shared" si="1"/>
        <v>0</v>
      </c>
      <c r="AK25" s="492"/>
    </row>
    <row r="26" spans="1:37" ht="15" x14ac:dyDescent="0.2">
      <c r="A26" s="175">
        <f t="shared" si="2"/>
        <v>43484</v>
      </c>
      <c r="B26" s="124">
        <f t="shared" si="3"/>
        <v>43484</v>
      </c>
      <c r="C26" s="125"/>
      <c r="D26" s="126"/>
      <c r="E26" s="127"/>
      <c r="F26" s="107"/>
      <c r="G26" s="108"/>
      <c r="H26" s="109"/>
      <c r="I26" s="108"/>
      <c r="J26" s="109"/>
      <c r="K26" s="108"/>
      <c r="L26" s="109"/>
      <c r="M26" s="110"/>
      <c r="N26" s="111"/>
      <c r="O26" s="447"/>
      <c r="P26" s="112"/>
      <c r="Q26" s="449"/>
      <c r="R26" s="113">
        <f t="shared" si="4"/>
        <v>0</v>
      </c>
      <c r="S26" s="114">
        <f t="shared" si="5"/>
        <v>0</v>
      </c>
      <c r="T26" s="115">
        <f t="shared" si="6"/>
        <v>0</v>
      </c>
      <c r="U26" s="437">
        <f t="shared" si="7"/>
        <v>0</v>
      </c>
      <c r="V26" s="116"/>
      <c r="W26" s="117"/>
      <c r="X26" s="118"/>
      <c r="Y26" s="118"/>
      <c r="Z26" s="254" t="str">
        <f t="shared" si="8"/>
        <v/>
      </c>
      <c r="AA26" s="131"/>
      <c r="AB26" s="128"/>
      <c r="AC26" s="129"/>
      <c r="AD26" s="130"/>
      <c r="AE26" s="130"/>
      <c r="AF26" s="131"/>
      <c r="AG26" s="132"/>
      <c r="AH26" s="254" t="str">
        <f t="shared" si="9"/>
        <v/>
      </c>
      <c r="AI26" s="133">
        <f t="shared" si="0"/>
        <v>0</v>
      </c>
      <c r="AJ26" s="133">
        <f t="shared" si="1"/>
        <v>0</v>
      </c>
      <c r="AK26" s="492"/>
    </row>
    <row r="27" spans="1:37" ht="15" x14ac:dyDescent="0.2">
      <c r="A27" s="175">
        <f t="shared" si="2"/>
        <v>43485</v>
      </c>
      <c r="B27" s="124">
        <f t="shared" si="3"/>
        <v>43485</v>
      </c>
      <c r="C27" s="125"/>
      <c r="D27" s="126"/>
      <c r="E27" s="127"/>
      <c r="F27" s="107"/>
      <c r="G27" s="108"/>
      <c r="H27" s="109"/>
      <c r="I27" s="108"/>
      <c r="J27" s="109"/>
      <c r="K27" s="108"/>
      <c r="L27" s="109"/>
      <c r="M27" s="110"/>
      <c r="N27" s="111"/>
      <c r="O27" s="447"/>
      <c r="P27" s="112"/>
      <c r="Q27" s="449"/>
      <c r="R27" s="113">
        <f t="shared" si="4"/>
        <v>0</v>
      </c>
      <c r="S27" s="114">
        <f t="shared" si="5"/>
        <v>0</v>
      </c>
      <c r="T27" s="115">
        <f t="shared" si="6"/>
        <v>0</v>
      </c>
      <c r="U27" s="437">
        <f t="shared" si="7"/>
        <v>0</v>
      </c>
      <c r="V27" s="116"/>
      <c r="W27" s="117"/>
      <c r="X27" s="118"/>
      <c r="Y27" s="118"/>
      <c r="Z27" s="254" t="str">
        <f t="shared" si="8"/>
        <v/>
      </c>
      <c r="AA27" s="131"/>
      <c r="AB27" s="128"/>
      <c r="AC27" s="129"/>
      <c r="AD27" s="130"/>
      <c r="AE27" s="130"/>
      <c r="AF27" s="131"/>
      <c r="AG27" s="132"/>
      <c r="AH27" s="254" t="str">
        <f t="shared" si="9"/>
        <v/>
      </c>
      <c r="AI27" s="133">
        <f t="shared" si="0"/>
        <v>0</v>
      </c>
      <c r="AJ27" s="133">
        <f t="shared" si="1"/>
        <v>0</v>
      </c>
      <c r="AK27" s="492"/>
    </row>
    <row r="28" spans="1:37" ht="15" x14ac:dyDescent="0.2">
      <c r="A28" s="175">
        <f t="shared" si="2"/>
        <v>43486</v>
      </c>
      <c r="B28" s="124">
        <f t="shared" si="3"/>
        <v>43486</v>
      </c>
      <c r="C28" s="125">
        <v>1</v>
      </c>
      <c r="D28" s="126"/>
      <c r="E28" s="127"/>
      <c r="F28" s="107"/>
      <c r="G28" s="108"/>
      <c r="H28" s="109"/>
      <c r="I28" s="108"/>
      <c r="J28" s="109"/>
      <c r="K28" s="108"/>
      <c r="L28" s="109"/>
      <c r="M28" s="110"/>
      <c r="N28" s="111"/>
      <c r="O28" s="447"/>
      <c r="P28" s="112"/>
      <c r="Q28" s="449"/>
      <c r="R28" s="113">
        <f t="shared" si="4"/>
        <v>0</v>
      </c>
      <c r="S28" s="114">
        <f t="shared" si="5"/>
        <v>0</v>
      </c>
      <c r="T28" s="115">
        <f t="shared" si="6"/>
        <v>0</v>
      </c>
      <c r="U28" s="437">
        <f t="shared" si="7"/>
        <v>0</v>
      </c>
      <c r="V28" s="116"/>
      <c r="W28" s="117"/>
      <c r="X28" s="118"/>
      <c r="Y28" s="118"/>
      <c r="Z28" s="254" t="str">
        <f t="shared" si="8"/>
        <v/>
      </c>
      <c r="AA28" s="131"/>
      <c r="AB28" s="128"/>
      <c r="AC28" s="129"/>
      <c r="AD28" s="130"/>
      <c r="AE28" s="130"/>
      <c r="AF28" s="131"/>
      <c r="AG28" s="132"/>
      <c r="AH28" s="254" t="str">
        <f t="shared" si="9"/>
        <v/>
      </c>
      <c r="AI28" s="133">
        <f t="shared" si="0"/>
        <v>0</v>
      </c>
      <c r="AJ28" s="133">
        <f t="shared" si="1"/>
        <v>0</v>
      </c>
      <c r="AK28" s="492"/>
    </row>
    <row r="29" spans="1:37" ht="15" x14ac:dyDescent="0.2">
      <c r="A29" s="175">
        <f t="shared" si="2"/>
        <v>43487</v>
      </c>
      <c r="B29" s="124">
        <f t="shared" si="3"/>
        <v>43487</v>
      </c>
      <c r="C29" s="125">
        <v>1</v>
      </c>
      <c r="D29" s="126"/>
      <c r="E29" s="127"/>
      <c r="F29" s="107"/>
      <c r="G29" s="108"/>
      <c r="H29" s="109"/>
      <c r="I29" s="108"/>
      <c r="J29" s="109"/>
      <c r="K29" s="108"/>
      <c r="L29" s="109"/>
      <c r="M29" s="110"/>
      <c r="N29" s="111"/>
      <c r="O29" s="447"/>
      <c r="P29" s="112"/>
      <c r="Q29" s="449"/>
      <c r="R29" s="113">
        <f t="shared" si="4"/>
        <v>0</v>
      </c>
      <c r="S29" s="114">
        <f t="shared" si="5"/>
        <v>0</v>
      </c>
      <c r="T29" s="115">
        <f t="shared" si="6"/>
        <v>0</v>
      </c>
      <c r="U29" s="437">
        <f t="shared" si="7"/>
        <v>0</v>
      </c>
      <c r="V29" s="116"/>
      <c r="W29" s="117"/>
      <c r="X29" s="118"/>
      <c r="Y29" s="118"/>
      <c r="Z29" s="254" t="str">
        <f t="shared" si="8"/>
        <v/>
      </c>
      <c r="AA29" s="131"/>
      <c r="AB29" s="128"/>
      <c r="AC29" s="129"/>
      <c r="AD29" s="130"/>
      <c r="AE29" s="130"/>
      <c r="AF29" s="131"/>
      <c r="AG29" s="132"/>
      <c r="AH29" s="254" t="str">
        <f t="shared" si="9"/>
        <v/>
      </c>
      <c r="AI29" s="133">
        <f t="shared" si="0"/>
        <v>0</v>
      </c>
      <c r="AJ29" s="133">
        <f t="shared" si="1"/>
        <v>0</v>
      </c>
      <c r="AK29" s="492"/>
    </row>
    <row r="30" spans="1:37" ht="15" x14ac:dyDescent="0.2">
      <c r="A30" s="175">
        <f t="shared" si="2"/>
        <v>43488</v>
      </c>
      <c r="B30" s="124">
        <f t="shared" si="3"/>
        <v>43488</v>
      </c>
      <c r="C30" s="125">
        <v>1</v>
      </c>
      <c r="D30" s="126"/>
      <c r="E30" s="127"/>
      <c r="F30" s="107"/>
      <c r="G30" s="108"/>
      <c r="H30" s="109"/>
      <c r="I30" s="108"/>
      <c r="J30" s="109"/>
      <c r="K30" s="108"/>
      <c r="L30" s="109"/>
      <c r="M30" s="110"/>
      <c r="N30" s="111"/>
      <c r="O30" s="447"/>
      <c r="P30" s="112"/>
      <c r="Q30" s="449"/>
      <c r="R30" s="113">
        <f t="shared" si="4"/>
        <v>0</v>
      </c>
      <c r="S30" s="114">
        <f t="shared" si="5"/>
        <v>0</v>
      </c>
      <c r="T30" s="115">
        <f t="shared" si="6"/>
        <v>0</v>
      </c>
      <c r="U30" s="437">
        <f t="shared" si="7"/>
        <v>0</v>
      </c>
      <c r="V30" s="116"/>
      <c r="W30" s="117"/>
      <c r="X30" s="118"/>
      <c r="Y30" s="118"/>
      <c r="Z30" s="254" t="str">
        <f t="shared" si="8"/>
        <v/>
      </c>
      <c r="AA30" s="131"/>
      <c r="AB30" s="128"/>
      <c r="AC30" s="129"/>
      <c r="AD30" s="130"/>
      <c r="AE30" s="130"/>
      <c r="AF30" s="131"/>
      <c r="AG30" s="132"/>
      <c r="AH30" s="254" t="str">
        <f t="shared" si="9"/>
        <v/>
      </c>
      <c r="AI30" s="133">
        <f t="shared" si="0"/>
        <v>0</v>
      </c>
      <c r="AJ30" s="133">
        <f t="shared" si="1"/>
        <v>0</v>
      </c>
      <c r="AK30" s="492"/>
    </row>
    <row r="31" spans="1:37" ht="15" x14ac:dyDescent="0.2">
      <c r="A31" s="175">
        <f t="shared" si="2"/>
        <v>43489</v>
      </c>
      <c r="B31" s="124">
        <f t="shared" si="3"/>
        <v>43489</v>
      </c>
      <c r="C31" s="125">
        <v>1</v>
      </c>
      <c r="D31" s="126"/>
      <c r="E31" s="127"/>
      <c r="F31" s="107"/>
      <c r="G31" s="108"/>
      <c r="H31" s="109"/>
      <c r="I31" s="108"/>
      <c r="J31" s="109"/>
      <c r="K31" s="108"/>
      <c r="L31" s="109"/>
      <c r="M31" s="110"/>
      <c r="N31" s="111"/>
      <c r="O31" s="447"/>
      <c r="P31" s="112"/>
      <c r="Q31" s="449"/>
      <c r="R31" s="113">
        <f t="shared" si="4"/>
        <v>0</v>
      </c>
      <c r="S31" s="114">
        <f t="shared" si="5"/>
        <v>0</v>
      </c>
      <c r="T31" s="115">
        <f t="shared" si="6"/>
        <v>0</v>
      </c>
      <c r="U31" s="437">
        <f t="shared" si="7"/>
        <v>0</v>
      </c>
      <c r="V31" s="116"/>
      <c r="W31" s="117"/>
      <c r="X31" s="118"/>
      <c r="Y31" s="118"/>
      <c r="Z31" s="254" t="str">
        <f t="shared" si="8"/>
        <v/>
      </c>
      <c r="AA31" s="131"/>
      <c r="AB31" s="128"/>
      <c r="AC31" s="129"/>
      <c r="AD31" s="130"/>
      <c r="AE31" s="130"/>
      <c r="AF31" s="131"/>
      <c r="AG31" s="132"/>
      <c r="AH31" s="254" t="str">
        <f t="shared" si="9"/>
        <v/>
      </c>
      <c r="AI31" s="133">
        <f t="shared" si="0"/>
        <v>0</v>
      </c>
      <c r="AJ31" s="133">
        <f t="shared" si="1"/>
        <v>0</v>
      </c>
      <c r="AK31" s="492"/>
    </row>
    <row r="32" spans="1:37" ht="15" x14ac:dyDescent="0.2">
      <c r="A32" s="175">
        <f t="shared" si="2"/>
        <v>43490</v>
      </c>
      <c r="B32" s="124">
        <f t="shared" si="3"/>
        <v>43490</v>
      </c>
      <c r="C32" s="125">
        <v>1</v>
      </c>
      <c r="D32" s="126"/>
      <c r="E32" s="127"/>
      <c r="F32" s="107"/>
      <c r="G32" s="108"/>
      <c r="H32" s="109"/>
      <c r="I32" s="108"/>
      <c r="J32" s="109"/>
      <c r="K32" s="108"/>
      <c r="L32" s="109"/>
      <c r="M32" s="110"/>
      <c r="N32" s="111"/>
      <c r="O32" s="447"/>
      <c r="P32" s="112"/>
      <c r="Q32" s="449"/>
      <c r="R32" s="113">
        <f t="shared" si="4"/>
        <v>0</v>
      </c>
      <c r="S32" s="114">
        <f t="shared" si="5"/>
        <v>0</v>
      </c>
      <c r="T32" s="115">
        <f t="shared" si="6"/>
        <v>0</v>
      </c>
      <c r="U32" s="437">
        <f t="shared" si="7"/>
        <v>0</v>
      </c>
      <c r="V32" s="116"/>
      <c r="W32" s="117"/>
      <c r="X32" s="118"/>
      <c r="Y32" s="118"/>
      <c r="Z32" s="254" t="str">
        <f t="shared" si="8"/>
        <v/>
      </c>
      <c r="AA32" s="131"/>
      <c r="AB32" s="128"/>
      <c r="AC32" s="129"/>
      <c r="AD32" s="130"/>
      <c r="AE32" s="130"/>
      <c r="AF32" s="131"/>
      <c r="AG32" s="132"/>
      <c r="AH32" s="254" t="str">
        <f t="shared" si="9"/>
        <v/>
      </c>
      <c r="AI32" s="133">
        <f t="shared" si="0"/>
        <v>0</v>
      </c>
      <c r="AJ32" s="133">
        <f t="shared" si="1"/>
        <v>0</v>
      </c>
      <c r="AK32" s="492"/>
    </row>
    <row r="33" spans="1:37" ht="15" x14ac:dyDescent="0.2">
      <c r="A33" s="175">
        <f t="shared" si="2"/>
        <v>43491</v>
      </c>
      <c r="B33" s="124">
        <f t="shared" si="3"/>
        <v>43491</v>
      </c>
      <c r="C33" s="125"/>
      <c r="D33" s="126"/>
      <c r="E33" s="127"/>
      <c r="F33" s="107"/>
      <c r="G33" s="108"/>
      <c r="H33" s="109"/>
      <c r="I33" s="108"/>
      <c r="J33" s="109"/>
      <c r="K33" s="108"/>
      <c r="L33" s="109"/>
      <c r="M33" s="110"/>
      <c r="N33" s="111"/>
      <c r="O33" s="447"/>
      <c r="P33" s="112"/>
      <c r="Q33" s="449"/>
      <c r="R33" s="113">
        <f t="shared" si="4"/>
        <v>0</v>
      </c>
      <c r="S33" s="114">
        <f t="shared" si="5"/>
        <v>0</v>
      </c>
      <c r="T33" s="115">
        <f t="shared" si="6"/>
        <v>0</v>
      </c>
      <c r="U33" s="437">
        <f t="shared" si="7"/>
        <v>0</v>
      </c>
      <c r="V33" s="116"/>
      <c r="W33" s="117"/>
      <c r="X33" s="118"/>
      <c r="Y33" s="118"/>
      <c r="Z33" s="254" t="str">
        <f t="shared" si="8"/>
        <v/>
      </c>
      <c r="AA33" s="131"/>
      <c r="AB33" s="128"/>
      <c r="AC33" s="129"/>
      <c r="AD33" s="130"/>
      <c r="AE33" s="130"/>
      <c r="AF33" s="131"/>
      <c r="AG33" s="132"/>
      <c r="AH33" s="254" t="str">
        <f t="shared" si="9"/>
        <v/>
      </c>
      <c r="AI33" s="133">
        <f t="shared" si="0"/>
        <v>0</v>
      </c>
      <c r="AJ33" s="133">
        <f t="shared" si="1"/>
        <v>0</v>
      </c>
      <c r="AK33" s="492"/>
    </row>
    <row r="34" spans="1:37" ht="15" x14ac:dyDescent="0.2">
      <c r="A34" s="175">
        <f t="shared" si="2"/>
        <v>43492</v>
      </c>
      <c r="B34" s="124">
        <f t="shared" si="3"/>
        <v>43492</v>
      </c>
      <c r="C34" s="125"/>
      <c r="D34" s="126"/>
      <c r="E34" s="127"/>
      <c r="F34" s="107"/>
      <c r="G34" s="108"/>
      <c r="H34" s="109"/>
      <c r="I34" s="108"/>
      <c r="J34" s="109"/>
      <c r="K34" s="108"/>
      <c r="L34" s="109"/>
      <c r="M34" s="110"/>
      <c r="N34" s="111"/>
      <c r="O34" s="447"/>
      <c r="P34" s="112"/>
      <c r="Q34" s="449"/>
      <c r="R34" s="113">
        <f t="shared" si="4"/>
        <v>0</v>
      </c>
      <c r="S34" s="114">
        <f t="shared" si="5"/>
        <v>0</v>
      </c>
      <c r="T34" s="115">
        <f t="shared" si="6"/>
        <v>0</v>
      </c>
      <c r="U34" s="437">
        <f t="shared" si="7"/>
        <v>0</v>
      </c>
      <c r="V34" s="116"/>
      <c r="W34" s="117"/>
      <c r="X34" s="118"/>
      <c r="Y34" s="118"/>
      <c r="Z34" s="254" t="str">
        <f t="shared" si="8"/>
        <v/>
      </c>
      <c r="AA34" s="131"/>
      <c r="AB34" s="128"/>
      <c r="AC34" s="129"/>
      <c r="AD34" s="130"/>
      <c r="AE34" s="130"/>
      <c r="AF34" s="131"/>
      <c r="AG34" s="132"/>
      <c r="AH34" s="254" t="str">
        <f t="shared" si="9"/>
        <v/>
      </c>
      <c r="AI34" s="133">
        <f t="shared" si="0"/>
        <v>0</v>
      </c>
      <c r="AJ34" s="133">
        <f t="shared" si="1"/>
        <v>0</v>
      </c>
      <c r="AK34" s="492"/>
    </row>
    <row r="35" spans="1:37" ht="15" x14ac:dyDescent="0.2">
      <c r="A35" s="175">
        <f t="shared" si="2"/>
        <v>43493</v>
      </c>
      <c r="B35" s="124">
        <f t="shared" si="3"/>
        <v>43493</v>
      </c>
      <c r="C35" s="125">
        <v>1</v>
      </c>
      <c r="D35" s="126"/>
      <c r="E35" s="127"/>
      <c r="F35" s="107"/>
      <c r="G35" s="108"/>
      <c r="H35" s="109"/>
      <c r="I35" s="108"/>
      <c r="J35" s="109"/>
      <c r="K35" s="108"/>
      <c r="L35" s="109"/>
      <c r="M35" s="110"/>
      <c r="N35" s="111"/>
      <c r="O35" s="447"/>
      <c r="P35" s="112"/>
      <c r="Q35" s="449"/>
      <c r="R35" s="113">
        <f t="shared" si="4"/>
        <v>0</v>
      </c>
      <c r="S35" s="114">
        <f t="shared" si="5"/>
        <v>0</v>
      </c>
      <c r="T35" s="115">
        <f t="shared" si="6"/>
        <v>0</v>
      </c>
      <c r="U35" s="437">
        <f t="shared" si="7"/>
        <v>0</v>
      </c>
      <c r="V35" s="116"/>
      <c r="W35" s="117"/>
      <c r="X35" s="118"/>
      <c r="Y35" s="118"/>
      <c r="Z35" s="254" t="str">
        <f t="shared" si="8"/>
        <v/>
      </c>
      <c r="AA35" s="131"/>
      <c r="AB35" s="128"/>
      <c r="AC35" s="129"/>
      <c r="AD35" s="130"/>
      <c r="AE35" s="130"/>
      <c r="AF35" s="131"/>
      <c r="AG35" s="132"/>
      <c r="AH35" s="254" t="str">
        <f t="shared" si="9"/>
        <v/>
      </c>
      <c r="AI35" s="133">
        <f t="shared" si="0"/>
        <v>0</v>
      </c>
      <c r="AJ35" s="133">
        <f t="shared" si="1"/>
        <v>0</v>
      </c>
      <c r="AK35" s="492"/>
    </row>
    <row r="36" spans="1:37" ht="15" x14ac:dyDescent="0.2">
      <c r="A36" s="175">
        <f t="shared" si="2"/>
        <v>43494</v>
      </c>
      <c r="B36" s="124">
        <f t="shared" si="3"/>
        <v>43494</v>
      </c>
      <c r="C36" s="125">
        <v>1</v>
      </c>
      <c r="D36" s="126"/>
      <c r="E36" s="127"/>
      <c r="F36" s="107"/>
      <c r="G36" s="108"/>
      <c r="H36" s="109"/>
      <c r="I36" s="108"/>
      <c r="J36" s="109"/>
      <c r="K36" s="108"/>
      <c r="L36" s="109"/>
      <c r="M36" s="110"/>
      <c r="N36" s="111"/>
      <c r="O36" s="447"/>
      <c r="P36" s="112"/>
      <c r="Q36" s="449"/>
      <c r="R36" s="113">
        <f t="shared" si="4"/>
        <v>0</v>
      </c>
      <c r="S36" s="114">
        <f t="shared" si="5"/>
        <v>0</v>
      </c>
      <c r="T36" s="115">
        <f t="shared" si="6"/>
        <v>0</v>
      </c>
      <c r="U36" s="437">
        <f t="shared" si="7"/>
        <v>0</v>
      </c>
      <c r="V36" s="116"/>
      <c r="W36" s="117"/>
      <c r="X36" s="118"/>
      <c r="Y36" s="118"/>
      <c r="Z36" s="254" t="str">
        <f t="shared" si="8"/>
        <v/>
      </c>
      <c r="AA36" s="131"/>
      <c r="AB36" s="128"/>
      <c r="AC36" s="129"/>
      <c r="AD36" s="130"/>
      <c r="AE36" s="130"/>
      <c r="AF36" s="131"/>
      <c r="AG36" s="132"/>
      <c r="AH36" s="254" t="str">
        <f t="shared" si="9"/>
        <v/>
      </c>
      <c r="AI36" s="133">
        <f t="shared" si="0"/>
        <v>0</v>
      </c>
      <c r="AJ36" s="133">
        <f t="shared" si="1"/>
        <v>0</v>
      </c>
      <c r="AK36" s="492"/>
    </row>
    <row r="37" spans="1:37" ht="15" x14ac:dyDescent="0.2">
      <c r="A37" s="175">
        <f t="shared" si="2"/>
        <v>43495</v>
      </c>
      <c r="B37" s="124">
        <f t="shared" si="3"/>
        <v>43495</v>
      </c>
      <c r="C37" s="125">
        <v>1</v>
      </c>
      <c r="D37" s="126"/>
      <c r="E37" s="127"/>
      <c r="F37" s="107"/>
      <c r="G37" s="108"/>
      <c r="H37" s="109"/>
      <c r="I37" s="108"/>
      <c r="J37" s="109"/>
      <c r="K37" s="108"/>
      <c r="L37" s="109"/>
      <c r="M37" s="110"/>
      <c r="N37" s="111"/>
      <c r="O37" s="447"/>
      <c r="P37" s="112"/>
      <c r="Q37" s="449"/>
      <c r="R37" s="113">
        <f t="shared" si="4"/>
        <v>0</v>
      </c>
      <c r="S37" s="114">
        <f t="shared" si="5"/>
        <v>0</v>
      </c>
      <c r="T37" s="115">
        <f t="shared" si="6"/>
        <v>0</v>
      </c>
      <c r="U37" s="437">
        <f t="shared" si="7"/>
        <v>0</v>
      </c>
      <c r="V37" s="116"/>
      <c r="W37" s="117"/>
      <c r="X37" s="118"/>
      <c r="Y37" s="118"/>
      <c r="Z37" s="254" t="str">
        <f t="shared" si="8"/>
        <v/>
      </c>
      <c r="AA37" s="131"/>
      <c r="AB37" s="128"/>
      <c r="AC37" s="129"/>
      <c r="AD37" s="130"/>
      <c r="AE37" s="130"/>
      <c r="AF37" s="131"/>
      <c r="AG37" s="132"/>
      <c r="AH37" s="254" t="str">
        <f t="shared" si="9"/>
        <v/>
      </c>
      <c r="AI37" s="133">
        <f t="shared" si="0"/>
        <v>0</v>
      </c>
      <c r="AJ37" s="133">
        <f t="shared" si="1"/>
        <v>0</v>
      </c>
      <c r="AK37" s="492"/>
    </row>
    <row r="38" spans="1:37" ht="15.75" thickBot="1" x14ac:dyDescent="0.25">
      <c r="A38" s="176">
        <f t="shared" si="2"/>
        <v>43496</v>
      </c>
      <c r="B38" s="134">
        <f t="shared" si="3"/>
        <v>43496</v>
      </c>
      <c r="C38" s="135">
        <v>1</v>
      </c>
      <c r="D38" s="136"/>
      <c r="E38" s="137"/>
      <c r="F38" s="138"/>
      <c r="G38" s="139"/>
      <c r="H38" s="140"/>
      <c r="I38" s="139"/>
      <c r="J38" s="140"/>
      <c r="K38" s="139"/>
      <c r="L38" s="140"/>
      <c r="M38" s="141"/>
      <c r="N38" s="142"/>
      <c r="O38" s="448"/>
      <c r="P38" s="143"/>
      <c r="Q38" s="450"/>
      <c r="R38" s="165">
        <f t="shared" si="4"/>
        <v>0</v>
      </c>
      <c r="S38" s="166">
        <f t="shared" si="5"/>
        <v>0</v>
      </c>
      <c r="T38" s="167">
        <f t="shared" si="6"/>
        <v>0</v>
      </c>
      <c r="U38" s="443">
        <f t="shared" si="7"/>
        <v>0</v>
      </c>
      <c r="V38" s="147"/>
      <c r="W38" s="148"/>
      <c r="X38" s="149"/>
      <c r="Y38" s="149"/>
      <c r="Z38" s="255" t="str">
        <f t="shared" si="8"/>
        <v/>
      </c>
      <c r="AA38" s="153"/>
      <c r="AB38" s="150"/>
      <c r="AC38" s="151"/>
      <c r="AD38" s="152"/>
      <c r="AE38" s="152"/>
      <c r="AF38" s="153"/>
      <c r="AG38" s="154"/>
      <c r="AH38" s="256" t="str">
        <f t="shared" si="9"/>
        <v/>
      </c>
      <c r="AI38" s="155">
        <f t="shared" si="0"/>
        <v>0</v>
      </c>
      <c r="AJ38" s="155">
        <f t="shared" si="1"/>
        <v>0</v>
      </c>
      <c r="AK38" s="492"/>
    </row>
    <row r="39" spans="1:37" ht="15.75" thickBot="1" x14ac:dyDescent="0.3">
      <c r="B39" s="257"/>
      <c r="C39" s="257"/>
      <c r="D39" s="257"/>
      <c r="E39" s="257"/>
      <c r="F39" s="257"/>
      <c r="G39" s="257"/>
      <c r="H39" s="257"/>
      <c r="I39" s="257"/>
      <c r="J39" s="257"/>
      <c r="K39" s="257"/>
      <c r="L39" s="257"/>
      <c r="M39" s="257"/>
      <c r="N39" s="257"/>
      <c r="O39" s="257"/>
      <c r="P39" s="257"/>
      <c r="Q39" s="257"/>
      <c r="R39" s="257"/>
      <c r="S39" s="258" t="s">
        <v>26</v>
      </c>
      <c r="T39" s="257"/>
      <c r="U39" s="438">
        <f>SUM(U8:U38)</f>
        <v>0</v>
      </c>
      <c r="V39" s="259">
        <f t="shared" ref="V39:AF39" si="10">SUM(V8:V38)</f>
        <v>0</v>
      </c>
      <c r="W39" s="260">
        <f t="shared" si="10"/>
        <v>0</v>
      </c>
      <c r="X39" s="260">
        <f t="shared" si="10"/>
        <v>0</v>
      </c>
      <c r="Y39" s="260">
        <f t="shared" si="10"/>
        <v>0</v>
      </c>
      <c r="Z39" s="261"/>
      <c r="AA39" s="260">
        <f t="shared" si="10"/>
        <v>0</v>
      </c>
      <c r="AB39" s="260">
        <f t="shared" si="10"/>
        <v>0</v>
      </c>
      <c r="AC39" s="260">
        <f t="shared" si="10"/>
        <v>0</v>
      </c>
      <c r="AD39" s="260">
        <f t="shared" si="10"/>
        <v>0</v>
      </c>
      <c r="AE39" s="260">
        <f t="shared" ref="AE39" si="11">SUM(AE8:AE38)</f>
        <v>0</v>
      </c>
      <c r="AF39" s="260">
        <f t="shared" si="10"/>
        <v>0</v>
      </c>
      <c r="AG39" s="262"/>
      <c r="AH39" s="263"/>
      <c r="AI39" s="264">
        <f>SUM(AI8:AI38)</f>
        <v>0</v>
      </c>
      <c r="AJ39" s="361">
        <f>SUM(AJ8:AJ38)</f>
        <v>0</v>
      </c>
    </row>
    <row r="40" spans="1:37" ht="16.5" thickBot="1" x14ac:dyDescent="0.3">
      <c r="B40" s="227"/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7"/>
      <c r="AK40" s="365"/>
    </row>
    <row r="41" spans="1:37" ht="16.5" thickBot="1" x14ac:dyDescent="0.3">
      <c r="A41" s="222" t="s">
        <v>89</v>
      </c>
      <c r="B41" s="222"/>
      <c r="C41" s="222"/>
      <c r="D41" s="222"/>
      <c r="E41" s="222"/>
      <c r="F41" s="222"/>
      <c r="G41" s="425"/>
      <c r="H41" s="425"/>
      <c r="I41" s="425"/>
      <c r="K41" s="222"/>
      <c r="L41" s="222" t="s">
        <v>77</v>
      </c>
      <c r="M41" s="425"/>
      <c r="N41" s="425"/>
      <c r="O41" s="227"/>
      <c r="P41" s="227"/>
      <c r="Q41" s="227"/>
      <c r="R41" s="227"/>
      <c r="S41" s="377" t="s">
        <v>71</v>
      </c>
      <c r="T41" s="378"/>
      <c r="U41" s="378"/>
      <c r="V41" s="378"/>
      <c r="W41" s="369"/>
      <c r="X41" s="369"/>
      <c r="Y41" s="369"/>
      <c r="Z41" s="369"/>
      <c r="AA41" s="369"/>
      <c r="AB41" s="369"/>
      <c r="AC41" s="369"/>
      <c r="AD41" s="369"/>
      <c r="AE41" s="369"/>
      <c r="AF41" s="370"/>
      <c r="AG41" s="370"/>
      <c r="AH41" s="366"/>
      <c r="AI41" s="367" t="s">
        <v>78</v>
      </c>
      <c r="AJ41" s="368">
        <f>resume!F16</f>
        <v>0</v>
      </c>
    </row>
    <row r="42" spans="1:37" ht="14.25" x14ac:dyDescent="0.2">
      <c r="A42" s="425"/>
      <c r="B42" s="425"/>
      <c r="C42" s="425"/>
      <c r="D42" s="425"/>
      <c r="E42" s="425"/>
      <c r="F42" s="425"/>
      <c r="G42" s="425"/>
      <c r="H42" s="425"/>
      <c r="I42" s="425"/>
      <c r="K42" s="425"/>
      <c r="L42" s="425"/>
      <c r="M42" s="425"/>
      <c r="N42" s="425"/>
      <c r="O42" s="227"/>
      <c r="P42" s="227"/>
      <c r="Q42" s="227"/>
      <c r="R42" s="227"/>
      <c r="S42" s="229"/>
      <c r="T42" s="271"/>
      <c r="U42" s="371"/>
      <c r="V42" s="371"/>
      <c r="W42" s="371"/>
      <c r="X42" s="371"/>
      <c r="Y42" s="371"/>
      <c r="Z42" s="271"/>
      <c r="AA42" s="271"/>
      <c r="AB42" s="271"/>
      <c r="AC42" s="271"/>
      <c r="AD42" s="362"/>
      <c r="AE42" s="362"/>
      <c r="AF42" s="362"/>
      <c r="AG42" s="362"/>
      <c r="AH42" s="362"/>
      <c r="AI42" s="363" t="s">
        <v>67</v>
      </c>
      <c r="AJ42" s="372">
        <f>resume!N16</f>
        <v>0</v>
      </c>
    </row>
    <row r="43" spans="1:37" ht="15" x14ac:dyDescent="0.2">
      <c r="A43" s="222" t="s">
        <v>88</v>
      </c>
      <c r="B43" s="222"/>
      <c r="C43" s="222"/>
      <c r="D43" s="222"/>
      <c r="E43" s="222"/>
      <c r="F43" s="222"/>
      <c r="G43" s="425"/>
      <c r="H43" s="425"/>
      <c r="I43" s="425"/>
      <c r="K43" s="222"/>
      <c r="L43" s="222" t="s">
        <v>77</v>
      </c>
      <c r="M43" s="425"/>
      <c r="N43" s="425"/>
      <c r="O43" s="227"/>
      <c r="P43" s="227"/>
      <c r="Q43" s="227"/>
      <c r="R43" s="227"/>
      <c r="S43" s="229"/>
      <c r="T43" s="271"/>
      <c r="U43" s="371"/>
      <c r="V43" s="371"/>
      <c r="W43" s="371"/>
      <c r="X43" s="371"/>
      <c r="Y43" s="371"/>
      <c r="Z43" s="371"/>
      <c r="AA43" s="271"/>
      <c r="AB43" s="271"/>
      <c r="AC43" s="271"/>
      <c r="AD43" s="364"/>
      <c r="AE43" s="364"/>
      <c r="AF43" s="364"/>
      <c r="AG43" s="364"/>
      <c r="AH43" s="364"/>
      <c r="AI43" s="373" t="s">
        <v>68</v>
      </c>
      <c r="AJ43" s="374">
        <f>-AC39</f>
        <v>0</v>
      </c>
    </row>
    <row r="44" spans="1:37" ht="15" thickBot="1" x14ac:dyDescent="0.25">
      <c r="O44" s="227"/>
      <c r="P44" s="227"/>
      <c r="Q44" s="227"/>
      <c r="R44" s="227"/>
      <c r="S44" s="229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364"/>
      <c r="AE44" s="364"/>
      <c r="AF44" s="364"/>
      <c r="AG44" s="364"/>
      <c r="AH44" s="364"/>
      <c r="AI44" s="373" t="s">
        <v>73</v>
      </c>
      <c r="AJ44" s="388">
        <f>resume!P12</f>
        <v>0</v>
      </c>
    </row>
    <row r="45" spans="1:37" ht="15.75" thickBot="1" x14ac:dyDescent="0.3">
      <c r="A45" s="222" t="s">
        <v>90</v>
      </c>
      <c r="B45" s="222"/>
      <c r="C45" s="222"/>
      <c r="D45" s="222"/>
      <c r="E45" s="222"/>
      <c r="F45" s="222"/>
      <c r="G45" s="425"/>
      <c r="H45" s="425"/>
      <c r="I45" s="425"/>
      <c r="K45" s="222"/>
      <c r="L45" s="222" t="s">
        <v>77</v>
      </c>
      <c r="M45" s="425"/>
      <c r="N45" s="425"/>
      <c r="O45" s="227"/>
      <c r="P45" s="227"/>
      <c r="Q45" s="227"/>
      <c r="R45" s="227"/>
      <c r="S45" s="380" t="s">
        <v>69</v>
      </c>
      <c r="T45" s="381"/>
      <c r="U45" s="381"/>
      <c r="V45" s="381"/>
      <c r="W45" s="381"/>
      <c r="X45" s="381"/>
      <c r="Y45" s="381"/>
      <c r="Z45" s="381"/>
      <c r="AA45" s="385">
        <f>resume!U16</f>
        <v>0</v>
      </c>
      <c r="AB45" s="384" t="s">
        <v>6</v>
      </c>
      <c r="AC45" s="376"/>
      <c r="AD45" s="382"/>
      <c r="AE45" s="382"/>
      <c r="AF45" s="382"/>
      <c r="AG45" s="382"/>
      <c r="AH45" s="382"/>
      <c r="AI45" s="383" t="s">
        <v>72</v>
      </c>
      <c r="AJ45" s="379">
        <f>resume!P16</f>
        <v>0</v>
      </c>
    </row>
    <row r="46" spans="1:37" x14ac:dyDescent="0.2">
      <c r="A46" s="458"/>
    </row>
    <row r="48" spans="1:37" ht="15" x14ac:dyDescent="0.25">
      <c r="A48" s="442" t="str">
        <f>resume!A29</f>
        <v>JT = jours de travail / JF = jours fériés / JC = jours chômés</v>
      </c>
      <c r="AJ48" s="440" t="s">
        <v>84</v>
      </c>
    </row>
  </sheetData>
  <sheetProtection algorithmName="SHA-512" hashValue="H1MieU9uHcZ+4FZd5lQNwkZCaA9G8200vc8hmbr7P9AaLUOzD10xdrHviWUDpS7z5kd2GViWe4JyAc6/GYcuGg==" saltValue="hnFLcZmXBsUhE7vjgIkqxg==" spinCount="100000" sheet="1" objects="1" scenarios="1"/>
  <protectedRanges>
    <protectedRange sqref="AK8:AK38" name="Commentaire"/>
  </protectedRanges>
  <mergeCells count="1">
    <mergeCell ref="A2:B2"/>
  </mergeCells>
  <phoneticPr fontId="0" type="noConversion"/>
  <printOptions horizontalCentered="1"/>
  <pageMargins left="0.25" right="0.25" top="0.75" bottom="0.75" header="0.3" footer="0.3"/>
  <pageSetup paperSize="9" scale="63" orientation="landscape" r:id="rId1"/>
  <headerFooter alignWithMargins="0"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7"/>
  <sheetViews>
    <sheetView showGridLines="0" workbookViewId="0">
      <pane xSplit="5" ySplit="7" topLeftCell="F8" activePane="bottomRight" state="frozenSplit"/>
      <selection activeCell="F47" sqref="F47"/>
      <selection pane="topRight" activeCell="F47" sqref="F47"/>
      <selection pane="bottomLeft" activeCell="F47" sqref="F47"/>
      <selection pane="bottomRight" activeCell="AE32" sqref="AE32"/>
    </sheetView>
  </sheetViews>
  <sheetFormatPr baseColWidth="10" defaultRowHeight="12.75" x14ac:dyDescent="0.2"/>
  <cols>
    <col min="1" max="3" width="5.42578125" customWidth="1"/>
    <col min="4" max="5" width="4.28515625" customWidth="1"/>
    <col min="6" max="17" width="4.42578125" customWidth="1"/>
    <col min="18" max="18" width="4.5703125" hidden="1" customWidth="1"/>
    <col min="19" max="20" width="4.5703125" customWidth="1"/>
    <col min="21" max="21" width="7.7109375" customWidth="1"/>
    <col min="22" max="25" width="5.28515625" customWidth="1"/>
    <col min="26" max="26" width="4.5703125" customWidth="1"/>
    <col min="27" max="28" width="7.5703125" customWidth="1"/>
    <col min="29" max="29" width="7" customWidth="1"/>
    <col min="30" max="31" width="11.7109375" bestFit="1" customWidth="1"/>
    <col min="32" max="36" width="7" customWidth="1"/>
    <col min="37" max="37" width="31.85546875" customWidth="1"/>
  </cols>
  <sheetData>
    <row r="1" spans="1:37" ht="15" customHeight="1" x14ac:dyDescent="0.2">
      <c r="A1" s="222" t="str">
        <f>janv!A1</f>
        <v>HEP Fribourg</v>
      </c>
      <c r="B1" s="222"/>
      <c r="C1" s="222"/>
      <c r="D1" s="222"/>
      <c r="E1" s="222"/>
      <c r="F1" s="222" t="str">
        <f>janv!F1</f>
        <v>Nom</v>
      </c>
      <c r="G1" s="222"/>
      <c r="H1" s="223" t="str">
        <f>janv!H1</f>
        <v>Chocomeli</v>
      </c>
      <c r="I1" s="222"/>
      <c r="J1" s="222"/>
      <c r="K1" s="222"/>
      <c r="L1" s="222"/>
      <c r="M1" s="222"/>
      <c r="N1" s="222" t="str">
        <f>janv!N1</f>
        <v>Taux d'activité en %</v>
      </c>
      <c r="O1" s="222"/>
      <c r="P1" s="222"/>
      <c r="Q1" s="222"/>
      <c r="R1" s="222"/>
      <c r="S1" s="222"/>
      <c r="T1" s="222"/>
      <c r="U1" s="223">
        <f>janv!U1</f>
        <v>100</v>
      </c>
      <c r="V1" s="222"/>
      <c r="W1" s="222"/>
      <c r="X1" s="222"/>
      <c r="Y1" s="222"/>
      <c r="Z1" s="222"/>
      <c r="AA1" s="222"/>
      <c r="AB1" s="222"/>
      <c r="AC1" s="222" t="str">
        <f>janv!AC1</f>
        <v>No personnel</v>
      </c>
      <c r="AD1" s="222"/>
      <c r="AE1" s="222"/>
      <c r="AF1" s="222"/>
      <c r="AG1" s="223">
        <f>janv!AG1</f>
        <v>0</v>
      </c>
      <c r="AH1" s="222"/>
      <c r="AI1" s="222"/>
      <c r="AJ1" s="222"/>
    </row>
    <row r="2" spans="1:37" ht="15" customHeight="1" x14ac:dyDescent="0.2">
      <c r="A2" s="499">
        <f>B8</f>
        <v>43497</v>
      </c>
      <c r="B2" s="500"/>
      <c r="C2" s="222">
        <f>janv!C2</f>
        <v>2019</v>
      </c>
      <c r="D2" s="222"/>
      <c r="E2" s="222"/>
      <c r="F2" s="222" t="str">
        <f>janv!F2</f>
        <v>Prénom</v>
      </c>
      <c r="G2" s="222"/>
      <c r="H2" s="223" t="str">
        <f>janv!H2</f>
        <v>Gabriel</v>
      </c>
      <c r="I2" s="222"/>
      <c r="J2" s="222"/>
      <c r="K2" s="222"/>
      <c r="L2" s="222"/>
      <c r="M2" s="222"/>
      <c r="N2" s="222" t="str">
        <f>janv!N2</f>
        <v>Heures par jour selon %</v>
      </c>
      <c r="O2" s="222"/>
      <c r="P2" s="222"/>
      <c r="Q2" s="222"/>
      <c r="R2" s="222"/>
      <c r="S2" s="222"/>
      <c r="T2" s="222"/>
      <c r="U2" s="223">
        <f>janv!U2</f>
        <v>8.4</v>
      </c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</row>
    <row r="3" spans="1:37" ht="13.5" thickBot="1" x14ac:dyDescent="0.2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</row>
    <row r="4" spans="1:37" ht="13.5" thickBot="1" x14ac:dyDescent="0.25">
      <c r="A4" s="171" t="s">
        <v>64</v>
      </c>
      <c r="B4" s="59"/>
      <c r="C4" s="169" t="str">
        <f>janv!C4</f>
        <v>OFFICE DU</v>
      </c>
      <c r="D4" s="60"/>
      <c r="E4" s="61"/>
      <c r="F4" s="62" t="str">
        <f>janv!F4</f>
        <v>PRESENCES</v>
      </c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0"/>
      <c r="T4" s="60"/>
      <c r="U4" s="60"/>
      <c r="V4" s="60"/>
      <c r="W4" s="64"/>
      <c r="X4" s="64"/>
      <c r="Y4" s="60"/>
      <c r="Z4" s="61"/>
      <c r="AA4" s="65" t="str">
        <f>janv!AA4</f>
        <v>ABSENCES JUSTIFIEES</v>
      </c>
      <c r="AB4" s="66"/>
      <c r="AC4" s="63"/>
      <c r="AD4" s="63" t="str">
        <f>janv!AD4</f>
        <v>(1/10)</v>
      </c>
      <c r="AE4" s="63"/>
      <c r="AF4" s="63"/>
      <c r="AG4" s="63"/>
      <c r="AH4" s="60"/>
      <c r="AI4" s="61"/>
      <c r="AJ4" s="67" t="str">
        <f>janv!AJ4</f>
        <v>Heures</v>
      </c>
    </row>
    <row r="5" spans="1:37" x14ac:dyDescent="0.2">
      <c r="A5" s="172"/>
      <c r="B5" s="69"/>
      <c r="C5" s="170" t="str">
        <f>janv!C5</f>
        <v>PERSONNEL</v>
      </c>
      <c r="D5" s="56"/>
      <c r="E5" s="13"/>
      <c r="F5" s="70" t="str">
        <f>janv!F5</f>
        <v>Matin</v>
      </c>
      <c r="G5" s="71"/>
      <c r="H5" s="72"/>
      <c r="I5" s="73"/>
      <c r="J5" s="74" t="str">
        <f>janv!J5</f>
        <v>Après-midi</v>
      </c>
      <c r="K5" s="71"/>
      <c r="L5" s="72"/>
      <c r="M5" s="72"/>
      <c r="N5" s="74" t="str">
        <f>janv!N5</f>
        <v>Soir / autres</v>
      </c>
      <c r="O5" s="71"/>
      <c r="P5" s="72"/>
      <c r="Q5" s="75"/>
      <c r="R5" s="58"/>
      <c r="S5" s="76"/>
      <c r="T5" s="77"/>
      <c r="U5" s="78"/>
      <c r="V5" s="230" t="str">
        <f>janv!V5</f>
        <v>Répartition par</v>
      </c>
      <c r="W5" s="231"/>
      <c r="X5" s="231"/>
      <c r="Y5" s="232"/>
      <c r="Z5" s="233"/>
      <c r="AA5" s="14" t="str">
        <f>janv!AA5</f>
        <v>Vacances année</v>
      </c>
      <c r="AB5" s="234"/>
      <c r="AC5" s="235" t="str">
        <f>janv!AC5</f>
        <v>Comp.</v>
      </c>
      <c r="AD5" s="236" t="str">
        <f>janv!AD5</f>
        <v>Maladie</v>
      </c>
      <c r="AE5" s="236" t="str">
        <f>janv!AE5</f>
        <v>Maladie</v>
      </c>
      <c r="AF5" s="2" t="str">
        <f>janv!AF5</f>
        <v>Autre</v>
      </c>
      <c r="AG5" s="237"/>
      <c r="AH5" s="238"/>
      <c r="AI5" s="239"/>
      <c r="AJ5" s="240" t="str">
        <f>janv!AJ5</f>
        <v>vali-</v>
      </c>
    </row>
    <row r="6" spans="1:37" ht="13.5" thickBot="1" x14ac:dyDescent="0.25">
      <c r="A6" s="173"/>
      <c r="B6" s="1"/>
      <c r="C6" s="168"/>
      <c r="D6" s="56"/>
      <c r="E6" s="13"/>
      <c r="F6" s="79" t="str">
        <f>janv!F6</f>
        <v>arrivée</v>
      </c>
      <c r="G6" s="80"/>
      <c r="H6" s="81" t="str">
        <f>janv!H6</f>
        <v>départ</v>
      </c>
      <c r="I6" s="80"/>
      <c r="J6" s="81" t="str">
        <f>janv!J6</f>
        <v>arrivée</v>
      </c>
      <c r="K6" s="80"/>
      <c r="L6" s="81" t="str">
        <f>janv!L6</f>
        <v>départ</v>
      </c>
      <c r="M6" s="82"/>
      <c r="N6" s="81" t="str">
        <f>janv!N6</f>
        <v>arrivée</v>
      </c>
      <c r="O6" s="80"/>
      <c r="P6" s="81" t="str">
        <f>janv!P6</f>
        <v>départ</v>
      </c>
      <c r="Q6" s="83"/>
      <c r="R6" s="57"/>
      <c r="S6" s="76" t="str">
        <f>janv!S6</f>
        <v>TOTAL</v>
      </c>
      <c r="T6" s="84"/>
      <c r="U6" s="78" t="str">
        <f>janv!U6</f>
        <v>TOTAL</v>
      </c>
      <c r="V6" s="241" t="str">
        <f>janv!V6</f>
        <v>secteur d'activité</v>
      </c>
      <c r="W6" s="242"/>
      <c r="X6" s="242"/>
      <c r="Y6" s="243"/>
      <c r="Z6" s="244" t="str">
        <f>janv!Z6</f>
        <v>(1/10)</v>
      </c>
      <c r="AA6" s="164" t="str">
        <f>janv!AA6</f>
        <v>courante</v>
      </c>
      <c r="AB6" s="85" t="str">
        <f>janv!AB6</f>
        <v>préc.</v>
      </c>
      <c r="AC6" s="235" t="str">
        <f>janv!AC6</f>
        <v>HS</v>
      </c>
      <c r="AD6" s="245" t="str">
        <f>janv!AD6</f>
        <v>(sans médecin)</v>
      </c>
      <c r="AE6" s="245" t="str">
        <f>janv!AE6</f>
        <v>(médecin)</v>
      </c>
      <c r="AF6" s="246"/>
      <c r="AG6" s="87"/>
      <c r="AH6" s="88"/>
      <c r="AI6" s="89" t="str">
        <f>janv!AI6</f>
        <v>TOTAL</v>
      </c>
      <c r="AJ6" s="247" t="str">
        <f>janv!AJ6</f>
        <v>dées</v>
      </c>
      <c r="AK6" s="491"/>
    </row>
    <row r="7" spans="1:37" ht="13.5" thickBot="1" x14ac:dyDescent="0.25">
      <c r="A7" s="174" t="str">
        <f>janv!A7</f>
        <v>Jour</v>
      </c>
      <c r="B7" s="90"/>
      <c r="C7" s="91" t="s">
        <v>200</v>
      </c>
      <c r="D7" s="489" t="s">
        <v>201</v>
      </c>
      <c r="E7" s="488" t="s">
        <v>202</v>
      </c>
      <c r="F7" s="92" t="str">
        <f>janv!F7</f>
        <v>h</v>
      </c>
      <c r="G7" s="93" t="str">
        <f>janv!G7</f>
        <v>mm</v>
      </c>
      <c r="H7" s="94" t="str">
        <f>janv!H7</f>
        <v>h</v>
      </c>
      <c r="I7" s="93" t="str">
        <f>janv!I7</f>
        <v>mm</v>
      </c>
      <c r="J7" s="94" t="str">
        <f>janv!J7</f>
        <v>h</v>
      </c>
      <c r="K7" s="93" t="str">
        <f>janv!K7</f>
        <v>mm</v>
      </c>
      <c r="L7" s="94" t="str">
        <f>janv!L7</f>
        <v>h</v>
      </c>
      <c r="M7" s="93" t="str">
        <f>janv!M7</f>
        <v>mm</v>
      </c>
      <c r="N7" s="95" t="str">
        <f>janv!N7</f>
        <v>h</v>
      </c>
      <c r="O7" s="93" t="str">
        <f>janv!O7</f>
        <v>mm</v>
      </c>
      <c r="P7" s="96" t="str">
        <f>janv!P7</f>
        <v>h</v>
      </c>
      <c r="Q7" s="97" t="str">
        <f>janv!Q7</f>
        <v>mm</v>
      </c>
      <c r="R7" s="98"/>
      <c r="S7" s="99" t="str">
        <f>janv!S7</f>
        <v>h</v>
      </c>
      <c r="T7" s="100" t="str">
        <f>janv!T7</f>
        <v>mm</v>
      </c>
      <c r="U7" s="101" t="str">
        <f>janv!U7</f>
        <v>(1/100)</v>
      </c>
      <c r="V7" s="452" t="str">
        <f>janv!V7</f>
        <v>S1</v>
      </c>
      <c r="W7" s="451" t="str">
        <f>janv!W7</f>
        <v>S2</v>
      </c>
      <c r="X7" s="453" t="str">
        <f>janv!X7</f>
        <v>S3</v>
      </c>
      <c r="Y7" s="453" t="str">
        <f>janv!Y7</f>
        <v>S4</v>
      </c>
      <c r="Z7" s="102"/>
      <c r="AA7" s="248">
        <f>janv!AA7</f>
        <v>290</v>
      </c>
      <c r="AB7" s="249">
        <f>janv!AB7</f>
        <v>300</v>
      </c>
      <c r="AC7" s="485">
        <f>janv!AC7</f>
        <v>50</v>
      </c>
      <c r="AD7" s="250">
        <f>janv!AD7</f>
        <v>153</v>
      </c>
      <c r="AE7" s="250">
        <f>janv!AE7</f>
        <v>154</v>
      </c>
      <c r="AF7" s="251" t="str">
        <f>janv!AF7</f>
        <v>Heures</v>
      </c>
      <c r="AG7" s="249" t="str">
        <f>janv!AG7</f>
        <v>code</v>
      </c>
      <c r="AH7" s="252"/>
      <c r="AI7" s="253" t="str">
        <f>janv!AI7</f>
        <v>(1/10)</v>
      </c>
      <c r="AJ7" s="103" t="str">
        <f>janv!AJ7</f>
        <v>(1/10)</v>
      </c>
      <c r="AK7" s="491" t="s">
        <v>203</v>
      </c>
    </row>
    <row r="8" spans="1:37" ht="15" x14ac:dyDescent="0.2">
      <c r="A8" s="177">
        <f t="shared" ref="A8:A35" si="0">B8</f>
        <v>43497</v>
      </c>
      <c r="B8" s="156">
        <f>janv!B38+1</f>
        <v>43497</v>
      </c>
      <c r="C8" s="157">
        <v>1</v>
      </c>
      <c r="D8" s="158"/>
      <c r="E8" s="159"/>
      <c r="F8" s="107"/>
      <c r="G8" s="108"/>
      <c r="H8" s="109"/>
      <c r="I8" s="108"/>
      <c r="J8" s="109"/>
      <c r="K8" s="108"/>
      <c r="L8" s="109"/>
      <c r="M8" s="110"/>
      <c r="N8" s="111"/>
      <c r="O8" s="447"/>
      <c r="P8" s="112"/>
      <c r="Q8" s="449"/>
      <c r="R8" s="113">
        <f>((H8*60)+I8)-((F8*60)+G8)+((L8*60)+M8)-((J8*60)+K8)+((P8*60)+Q8)-((N8*60)+O8)</f>
        <v>0</v>
      </c>
      <c r="S8" s="114">
        <f>INT(R8/60)</f>
        <v>0</v>
      </c>
      <c r="T8" s="115">
        <f>R8-(60*S8)</f>
        <v>0</v>
      </c>
      <c r="U8" s="437">
        <f>S8+ROUND((100/60*T8)/100,2)</f>
        <v>0</v>
      </c>
      <c r="V8" s="116"/>
      <c r="W8" s="117"/>
      <c r="X8" s="118"/>
      <c r="Y8" s="118"/>
      <c r="Z8" s="254" t="str">
        <f>IF((V8+W8+X8+Y8=0),"",IF((V8+W8+X8+Y8)=U8,"OK","ERR"))</f>
        <v/>
      </c>
      <c r="AA8" s="122"/>
      <c r="AB8" s="119"/>
      <c r="AC8" s="120"/>
      <c r="AD8" s="121"/>
      <c r="AE8" s="121"/>
      <c r="AF8" s="122"/>
      <c r="AG8" s="160"/>
      <c r="AH8" s="254" t="str">
        <f>IF((AI8=0),"",IF((U8+AI8)&gt;8.4,"?",""))</f>
        <v/>
      </c>
      <c r="AI8" s="133">
        <f t="shared" ref="AI8:AI35" si="1">SUM(AA8:AF8)</f>
        <v>0</v>
      </c>
      <c r="AJ8" s="133">
        <f t="shared" ref="AJ8:AJ35" si="2">U8+AI8</f>
        <v>0</v>
      </c>
      <c r="AK8" s="492"/>
    </row>
    <row r="9" spans="1:37" ht="15" x14ac:dyDescent="0.2">
      <c r="A9" s="175">
        <f t="shared" si="0"/>
        <v>43498</v>
      </c>
      <c r="B9" s="124">
        <f t="shared" ref="B9:B35" si="3">B8+1</f>
        <v>43498</v>
      </c>
      <c r="C9" s="157"/>
      <c r="D9" s="126"/>
      <c r="E9" s="127"/>
      <c r="F9" s="107"/>
      <c r="G9" s="108"/>
      <c r="H9" s="109"/>
      <c r="I9" s="108"/>
      <c r="J9" s="109"/>
      <c r="K9" s="108"/>
      <c r="L9" s="109"/>
      <c r="M9" s="110"/>
      <c r="N9" s="111"/>
      <c r="O9" s="447"/>
      <c r="P9" s="112"/>
      <c r="Q9" s="449"/>
      <c r="R9" s="113">
        <f t="shared" ref="R9:R35" si="4">((H9*60)+I9)-((F9*60)+G9)+((L9*60)+M9)-((J9*60)+K9)+((P9*60)+Q9)-((N9*60)+O9)</f>
        <v>0</v>
      </c>
      <c r="S9" s="114">
        <f t="shared" ref="S9:S35" si="5">INT(R9/60)</f>
        <v>0</v>
      </c>
      <c r="T9" s="115">
        <f t="shared" ref="T9:T35" si="6">R9-(60*S9)</f>
        <v>0</v>
      </c>
      <c r="U9" s="437">
        <f t="shared" ref="U9:U35" si="7">S9+ROUND((100/60*T9)/100,2)</f>
        <v>0</v>
      </c>
      <c r="V9" s="116"/>
      <c r="W9" s="117"/>
      <c r="X9" s="118"/>
      <c r="Y9" s="118"/>
      <c r="Z9" s="254" t="str">
        <f t="shared" ref="Z9:Z35" si="8">IF((V9+W9+X9+Y9=0),"",IF((V9+W9+X9+Y9)=U9,"OK","ERR"))</f>
        <v/>
      </c>
      <c r="AA9" s="131"/>
      <c r="AB9" s="128"/>
      <c r="AC9" s="129"/>
      <c r="AD9" s="130"/>
      <c r="AE9" s="130"/>
      <c r="AF9" s="131"/>
      <c r="AG9" s="132"/>
      <c r="AH9" s="254" t="str">
        <f t="shared" ref="AH9:AH35" si="9">IF((AI9=0),"",IF((U9+AI9)&gt;8.4,"?",""))</f>
        <v/>
      </c>
      <c r="AI9" s="133">
        <f t="shared" si="1"/>
        <v>0</v>
      </c>
      <c r="AJ9" s="133">
        <f t="shared" si="2"/>
        <v>0</v>
      </c>
      <c r="AK9" s="492"/>
    </row>
    <row r="10" spans="1:37" ht="15" x14ac:dyDescent="0.2">
      <c r="A10" s="175">
        <f t="shared" si="0"/>
        <v>43499</v>
      </c>
      <c r="B10" s="124">
        <f t="shared" si="3"/>
        <v>43499</v>
      </c>
      <c r="C10" s="125"/>
      <c r="D10" s="126"/>
      <c r="E10" s="127"/>
      <c r="F10" s="107"/>
      <c r="G10" s="108"/>
      <c r="H10" s="109"/>
      <c r="I10" s="108"/>
      <c r="J10" s="109"/>
      <c r="K10" s="108"/>
      <c r="L10" s="109"/>
      <c r="M10" s="110"/>
      <c r="N10" s="111"/>
      <c r="O10" s="447"/>
      <c r="P10" s="112"/>
      <c r="Q10" s="449"/>
      <c r="R10" s="113">
        <f t="shared" si="4"/>
        <v>0</v>
      </c>
      <c r="S10" s="114">
        <f t="shared" si="5"/>
        <v>0</v>
      </c>
      <c r="T10" s="115">
        <f t="shared" si="6"/>
        <v>0</v>
      </c>
      <c r="U10" s="437">
        <f t="shared" si="7"/>
        <v>0</v>
      </c>
      <c r="V10" s="116"/>
      <c r="W10" s="117"/>
      <c r="X10" s="118"/>
      <c r="Y10" s="118"/>
      <c r="Z10" s="254" t="str">
        <f t="shared" si="8"/>
        <v/>
      </c>
      <c r="AA10" s="131"/>
      <c r="AB10" s="128"/>
      <c r="AC10" s="129"/>
      <c r="AD10" s="130"/>
      <c r="AE10" s="130"/>
      <c r="AF10" s="131"/>
      <c r="AG10" s="132"/>
      <c r="AH10" s="254" t="str">
        <f t="shared" si="9"/>
        <v/>
      </c>
      <c r="AI10" s="133">
        <f t="shared" si="1"/>
        <v>0</v>
      </c>
      <c r="AJ10" s="133">
        <f t="shared" si="2"/>
        <v>0</v>
      </c>
      <c r="AK10" s="493"/>
    </row>
    <row r="11" spans="1:37" ht="15" x14ac:dyDescent="0.2">
      <c r="A11" s="175">
        <f t="shared" si="0"/>
        <v>43500</v>
      </c>
      <c r="B11" s="124">
        <f t="shared" si="3"/>
        <v>43500</v>
      </c>
      <c r="C11" s="125">
        <v>1</v>
      </c>
      <c r="D11" s="126"/>
      <c r="E11" s="127"/>
      <c r="F11" s="107"/>
      <c r="G11" s="108"/>
      <c r="H11" s="109"/>
      <c r="I11" s="108"/>
      <c r="J11" s="109"/>
      <c r="K11" s="108"/>
      <c r="L11" s="109"/>
      <c r="M11" s="110"/>
      <c r="N11" s="111"/>
      <c r="O11" s="447"/>
      <c r="P11" s="112"/>
      <c r="Q11" s="449"/>
      <c r="R11" s="113">
        <f t="shared" si="4"/>
        <v>0</v>
      </c>
      <c r="S11" s="114">
        <f t="shared" si="5"/>
        <v>0</v>
      </c>
      <c r="T11" s="115">
        <f t="shared" si="6"/>
        <v>0</v>
      </c>
      <c r="U11" s="437">
        <f t="shared" si="7"/>
        <v>0</v>
      </c>
      <c r="V11" s="116"/>
      <c r="W11" s="117"/>
      <c r="X11" s="118"/>
      <c r="Y11" s="118"/>
      <c r="Z11" s="254" t="str">
        <f t="shared" si="8"/>
        <v/>
      </c>
      <c r="AA11" s="131"/>
      <c r="AB11" s="128"/>
      <c r="AC11" s="129"/>
      <c r="AD11" s="130"/>
      <c r="AE11" s="130"/>
      <c r="AF11" s="131"/>
      <c r="AG11" s="132"/>
      <c r="AH11" s="254" t="str">
        <f t="shared" si="9"/>
        <v/>
      </c>
      <c r="AI11" s="133">
        <f t="shared" si="1"/>
        <v>0</v>
      </c>
      <c r="AJ11" s="133">
        <f t="shared" si="2"/>
        <v>0</v>
      </c>
      <c r="AK11" s="492"/>
    </row>
    <row r="12" spans="1:37" ht="15" x14ac:dyDescent="0.2">
      <c r="A12" s="175">
        <f t="shared" si="0"/>
        <v>43501</v>
      </c>
      <c r="B12" s="124">
        <f t="shared" si="3"/>
        <v>43501</v>
      </c>
      <c r="C12" s="125">
        <v>1</v>
      </c>
      <c r="D12" s="126"/>
      <c r="E12" s="127"/>
      <c r="F12" s="107"/>
      <c r="G12" s="108"/>
      <c r="H12" s="109"/>
      <c r="I12" s="108"/>
      <c r="J12" s="109"/>
      <c r="K12" s="108"/>
      <c r="L12" s="109"/>
      <c r="M12" s="110"/>
      <c r="N12" s="111"/>
      <c r="O12" s="447"/>
      <c r="P12" s="112"/>
      <c r="Q12" s="449"/>
      <c r="R12" s="113">
        <f t="shared" si="4"/>
        <v>0</v>
      </c>
      <c r="S12" s="114">
        <f t="shared" si="5"/>
        <v>0</v>
      </c>
      <c r="T12" s="115">
        <f t="shared" si="6"/>
        <v>0</v>
      </c>
      <c r="U12" s="437">
        <f t="shared" si="7"/>
        <v>0</v>
      </c>
      <c r="V12" s="116"/>
      <c r="W12" s="117"/>
      <c r="X12" s="118"/>
      <c r="Y12" s="118"/>
      <c r="Z12" s="254" t="str">
        <f t="shared" si="8"/>
        <v/>
      </c>
      <c r="AA12" s="131"/>
      <c r="AB12" s="128"/>
      <c r="AC12" s="129"/>
      <c r="AD12" s="130"/>
      <c r="AE12" s="130"/>
      <c r="AF12" s="131"/>
      <c r="AG12" s="132"/>
      <c r="AH12" s="254" t="str">
        <f t="shared" si="9"/>
        <v/>
      </c>
      <c r="AI12" s="133">
        <f t="shared" si="1"/>
        <v>0</v>
      </c>
      <c r="AJ12" s="133">
        <f t="shared" si="2"/>
        <v>0</v>
      </c>
      <c r="AK12" s="492"/>
    </row>
    <row r="13" spans="1:37" ht="15" x14ac:dyDescent="0.2">
      <c r="A13" s="175">
        <f t="shared" si="0"/>
        <v>43502</v>
      </c>
      <c r="B13" s="124">
        <f t="shared" si="3"/>
        <v>43502</v>
      </c>
      <c r="C13" s="125">
        <v>1</v>
      </c>
      <c r="D13" s="126"/>
      <c r="E13" s="127"/>
      <c r="F13" s="107"/>
      <c r="G13" s="108"/>
      <c r="H13" s="109"/>
      <c r="I13" s="108"/>
      <c r="J13" s="109"/>
      <c r="K13" s="108"/>
      <c r="L13" s="109"/>
      <c r="M13" s="110"/>
      <c r="N13" s="111"/>
      <c r="O13" s="447"/>
      <c r="P13" s="112"/>
      <c r="Q13" s="449"/>
      <c r="R13" s="113">
        <f t="shared" si="4"/>
        <v>0</v>
      </c>
      <c r="S13" s="114">
        <f t="shared" si="5"/>
        <v>0</v>
      </c>
      <c r="T13" s="115">
        <f t="shared" si="6"/>
        <v>0</v>
      </c>
      <c r="U13" s="437">
        <f t="shared" si="7"/>
        <v>0</v>
      </c>
      <c r="V13" s="116"/>
      <c r="W13" s="117"/>
      <c r="X13" s="118"/>
      <c r="Y13" s="118"/>
      <c r="Z13" s="254" t="str">
        <f t="shared" si="8"/>
        <v/>
      </c>
      <c r="AA13" s="131"/>
      <c r="AB13" s="128"/>
      <c r="AC13" s="129"/>
      <c r="AD13" s="130"/>
      <c r="AE13" s="130"/>
      <c r="AF13" s="131"/>
      <c r="AG13" s="132"/>
      <c r="AH13" s="254" t="str">
        <f t="shared" si="9"/>
        <v/>
      </c>
      <c r="AI13" s="133">
        <f t="shared" si="1"/>
        <v>0</v>
      </c>
      <c r="AJ13" s="133">
        <f t="shared" si="2"/>
        <v>0</v>
      </c>
      <c r="AK13" s="493"/>
    </row>
    <row r="14" spans="1:37" ht="15" x14ac:dyDescent="0.2">
      <c r="A14" s="175">
        <f t="shared" si="0"/>
        <v>43503</v>
      </c>
      <c r="B14" s="124">
        <f t="shared" si="3"/>
        <v>43503</v>
      </c>
      <c r="C14" s="125">
        <v>1</v>
      </c>
      <c r="D14" s="126"/>
      <c r="E14" s="127"/>
      <c r="F14" s="107"/>
      <c r="G14" s="108"/>
      <c r="H14" s="109"/>
      <c r="I14" s="108"/>
      <c r="J14" s="109"/>
      <c r="K14" s="108"/>
      <c r="L14" s="109"/>
      <c r="M14" s="110"/>
      <c r="N14" s="111"/>
      <c r="O14" s="447"/>
      <c r="P14" s="112"/>
      <c r="Q14" s="449"/>
      <c r="R14" s="113">
        <f t="shared" si="4"/>
        <v>0</v>
      </c>
      <c r="S14" s="114">
        <f t="shared" si="5"/>
        <v>0</v>
      </c>
      <c r="T14" s="115">
        <f t="shared" si="6"/>
        <v>0</v>
      </c>
      <c r="U14" s="437">
        <f t="shared" si="7"/>
        <v>0</v>
      </c>
      <c r="V14" s="116"/>
      <c r="W14" s="117"/>
      <c r="X14" s="118"/>
      <c r="Y14" s="118"/>
      <c r="Z14" s="254" t="str">
        <f t="shared" si="8"/>
        <v/>
      </c>
      <c r="AA14" s="131"/>
      <c r="AB14" s="128"/>
      <c r="AC14" s="129"/>
      <c r="AD14" s="130"/>
      <c r="AE14" s="130"/>
      <c r="AF14" s="131"/>
      <c r="AG14" s="132"/>
      <c r="AH14" s="254" t="str">
        <f t="shared" si="9"/>
        <v/>
      </c>
      <c r="AI14" s="133">
        <f t="shared" si="1"/>
        <v>0</v>
      </c>
      <c r="AJ14" s="133">
        <f t="shared" si="2"/>
        <v>0</v>
      </c>
      <c r="AK14" s="492"/>
    </row>
    <row r="15" spans="1:37" ht="15" x14ac:dyDescent="0.2">
      <c r="A15" s="175">
        <f t="shared" si="0"/>
        <v>43504</v>
      </c>
      <c r="B15" s="124">
        <f t="shared" si="3"/>
        <v>43504</v>
      </c>
      <c r="C15" s="125">
        <v>1</v>
      </c>
      <c r="D15" s="126"/>
      <c r="E15" s="127"/>
      <c r="F15" s="107"/>
      <c r="G15" s="108"/>
      <c r="H15" s="109"/>
      <c r="I15" s="108"/>
      <c r="J15" s="109"/>
      <c r="K15" s="108"/>
      <c r="L15" s="109"/>
      <c r="M15" s="110"/>
      <c r="N15" s="111"/>
      <c r="O15" s="447"/>
      <c r="P15" s="112"/>
      <c r="Q15" s="449"/>
      <c r="R15" s="113">
        <f t="shared" si="4"/>
        <v>0</v>
      </c>
      <c r="S15" s="114">
        <f t="shared" si="5"/>
        <v>0</v>
      </c>
      <c r="T15" s="115">
        <f t="shared" si="6"/>
        <v>0</v>
      </c>
      <c r="U15" s="437">
        <f t="shared" si="7"/>
        <v>0</v>
      </c>
      <c r="V15" s="116"/>
      <c r="W15" s="117"/>
      <c r="X15" s="118"/>
      <c r="Y15" s="118"/>
      <c r="Z15" s="254" t="str">
        <f t="shared" si="8"/>
        <v/>
      </c>
      <c r="AA15" s="131"/>
      <c r="AB15" s="128"/>
      <c r="AC15" s="129"/>
      <c r="AD15" s="130"/>
      <c r="AE15" s="130"/>
      <c r="AF15" s="131"/>
      <c r="AG15" s="132"/>
      <c r="AH15" s="254" t="str">
        <f t="shared" si="9"/>
        <v/>
      </c>
      <c r="AI15" s="133">
        <f t="shared" si="1"/>
        <v>0</v>
      </c>
      <c r="AJ15" s="133">
        <f t="shared" si="2"/>
        <v>0</v>
      </c>
      <c r="AK15" s="492"/>
    </row>
    <row r="16" spans="1:37" ht="15" x14ac:dyDescent="0.2">
      <c r="A16" s="175">
        <f t="shared" si="0"/>
        <v>43505</v>
      </c>
      <c r="B16" s="124">
        <f t="shared" si="3"/>
        <v>43505</v>
      </c>
      <c r="C16" s="125"/>
      <c r="D16" s="126"/>
      <c r="E16" s="127"/>
      <c r="F16" s="107"/>
      <c r="G16" s="108"/>
      <c r="H16" s="109"/>
      <c r="I16" s="108"/>
      <c r="J16" s="109"/>
      <c r="K16" s="108"/>
      <c r="L16" s="109"/>
      <c r="M16" s="110"/>
      <c r="N16" s="111"/>
      <c r="O16" s="447"/>
      <c r="P16" s="112"/>
      <c r="Q16" s="449"/>
      <c r="R16" s="113">
        <f t="shared" si="4"/>
        <v>0</v>
      </c>
      <c r="S16" s="114">
        <f t="shared" si="5"/>
        <v>0</v>
      </c>
      <c r="T16" s="115">
        <f t="shared" si="6"/>
        <v>0</v>
      </c>
      <c r="U16" s="437">
        <f t="shared" si="7"/>
        <v>0</v>
      </c>
      <c r="V16" s="116"/>
      <c r="W16" s="117"/>
      <c r="X16" s="118"/>
      <c r="Y16" s="118"/>
      <c r="Z16" s="254" t="str">
        <f t="shared" si="8"/>
        <v/>
      </c>
      <c r="AA16" s="131"/>
      <c r="AB16" s="128"/>
      <c r="AC16" s="129"/>
      <c r="AD16" s="130"/>
      <c r="AE16" s="130"/>
      <c r="AF16" s="131"/>
      <c r="AG16" s="132"/>
      <c r="AH16" s="254" t="str">
        <f t="shared" si="9"/>
        <v/>
      </c>
      <c r="AI16" s="133">
        <f t="shared" si="1"/>
        <v>0</v>
      </c>
      <c r="AJ16" s="133">
        <f t="shared" si="2"/>
        <v>0</v>
      </c>
      <c r="AK16" s="492"/>
    </row>
    <row r="17" spans="1:37" ht="15" x14ac:dyDescent="0.2">
      <c r="A17" s="175">
        <f t="shared" si="0"/>
        <v>43506</v>
      </c>
      <c r="B17" s="124">
        <f t="shared" si="3"/>
        <v>43506</v>
      </c>
      <c r="C17" s="125"/>
      <c r="D17" s="126"/>
      <c r="E17" s="127"/>
      <c r="F17" s="107"/>
      <c r="G17" s="108"/>
      <c r="H17" s="109"/>
      <c r="I17" s="108"/>
      <c r="J17" s="109"/>
      <c r="K17" s="108"/>
      <c r="L17" s="109"/>
      <c r="M17" s="110"/>
      <c r="N17" s="111"/>
      <c r="O17" s="447"/>
      <c r="P17" s="112"/>
      <c r="Q17" s="449"/>
      <c r="R17" s="113">
        <f t="shared" si="4"/>
        <v>0</v>
      </c>
      <c r="S17" s="114">
        <f t="shared" si="5"/>
        <v>0</v>
      </c>
      <c r="T17" s="115">
        <f t="shared" si="6"/>
        <v>0</v>
      </c>
      <c r="U17" s="437">
        <f t="shared" si="7"/>
        <v>0</v>
      </c>
      <c r="V17" s="116"/>
      <c r="W17" s="117"/>
      <c r="X17" s="118"/>
      <c r="Y17" s="118"/>
      <c r="Z17" s="254" t="str">
        <f t="shared" si="8"/>
        <v/>
      </c>
      <c r="AA17" s="131"/>
      <c r="AB17" s="128"/>
      <c r="AC17" s="129"/>
      <c r="AD17" s="130"/>
      <c r="AE17" s="130"/>
      <c r="AF17" s="131"/>
      <c r="AG17" s="132"/>
      <c r="AH17" s="254" t="str">
        <f t="shared" si="9"/>
        <v/>
      </c>
      <c r="AI17" s="133">
        <f t="shared" si="1"/>
        <v>0</v>
      </c>
      <c r="AJ17" s="133">
        <f t="shared" si="2"/>
        <v>0</v>
      </c>
      <c r="AK17" s="492"/>
    </row>
    <row r="18" spans="1:37" ht="15" x14ac:dyDescent="0.2">
      <c r="A18" s="175">
        <f t="shared" si="0"/>
        <v>43507</v>
      </c>
      <c r="B18" s="124">
        <f t="shared" si="3"/>
        <v>43507</v>
      </c>
      <c r="C18" s="125">
        <v>1</v>
      </c>
      <c r="D18" s="126"/>
      <c r="E18" s="127"/>
      <c r="F18" s="107"/>
      <c r="G18" s="108"/>
      <c r="H18" s="109"/>
      <c r="I18" s="108"/>
      <c r="J18" s="109"/>
      <c r="K18" s="108"/>
      <c r="L18" s="109"/>
      <c r="M18" s="110"/>
      <c r="N18" s="111"/>
      <c r="O18" s="447"/>
      <c r="P18" s="112"/>
      <c r="Q18" s="449"/>
      <c r="R18" s="113">
        <f t="shared" si="4"/>
        <v>0</v>
      </c>
      <c r="S18" s="114">
        <f t="shared" si="5"/>
        <v>0</v>
      </c>
      <c r="T18" s="115">
        <f t="shared" si="6"/>
        <v>0</v>
      </c>
      <c r="U18" s="437">
        <f t="shared" si="7"/>
        <v>0</v>
      </c>
      <c r="V18" s="116"/>
      <c r="W18" s="117"/>
      <c r="X18" s="118"/>
      <c r="Y18" s="118"/>
      <c r="Z18" s="254" t="str">
        <f t="shared" si="8"/>
        <v/>
      </c>
      <c r="AA18" s="131"/>
      <c r="AB18" s="128"/>
      <c r="AC18" s="129"/>
      <c r="AD18" s="130"/>
      <c r="AE18" s="130"/>
      <c r="AF18" s="131"/>
      <c r="AG18" s="132"/>
      <c r="AH18" s="254" t="str">
        <f t="shared" si="9"/>
        <v/>
      </c>
      <c r="AI18" s="133">
        <f t="shared" si="1"/>
        <v>0</v>
      </c>
      <c r="AJ18" s="133">
        <f t="shared" si="2"/>
        <v>0</v>
      </c>
      <c r="AK18" s="492"/>
    </row>
    <row r="19" spans="1:37" ht="15" x14ac:dyDescent="0.2">
      <c r="A19" s="175">
        <f t="shared" si="0"/>
        <v>43508</v>
      </c>
      <c r="B19" s="124">
        <f t="shared" si="3"/>
        <v>43508</v>
      </c>
      <c r="C19" s="125">
        <v>1</v>
      </c>
      <c r="D19" s="126"/>
      <c r="E19" s="127"/>
      <c r="F19" s="107"/>
      <c r="G19" s="108"/>
      <c r="H19" s="109"/>
      <c r="I19" s="108"/>
      <c r="J19" s="109"/>
      <c r="K19" s="108"/>
      <c r="L19" s="109"/>
      <c r="M19" s="110"/>
      <c r="N19" s="111"/>
      <c r="O19" s="447"/>
      <c r="P19" s="112"/>
      <c r="Q19" s="449"/>
      <c r="R19" s="113">
        <f t="shared" si="4"/>
        <v>0</v>
      </c>
      <c r="S19" s="114">
        <f t="shared" si="5"/>
        <v>0</v>
      </c>
      <c r="T19" s="115">
        <f t="shared" si="6"/>
        <v>0</v>
      </c>
      <c r="U19" s="437">
        <f t="shared" si="7"/>
        <v>0</v>
      </c>
      <c r="V19" s="116"/>
      <c r="W19" s="117"/>
      <c r="X19" s="118"/>
      <c r="Y19" s="118"/>
      <c r="Z19" s="254" t="str">
        <f t="shared" si="8"/>
        <v/>
      </c>
      <c r="AA19" s="131"/>
      <c r="AB19" s="128"/>
      <c r="AC19" s="129"/>
      <c r="AD19" s="130"/>
      <c r="AE19" s="130"/>
      <c r="AF19" s="131"/>
      <c r="AG19" s="132"/>
      <c r="AH19" s="254" t="str">
        <f t="shared" si="9"/>
        <v/>
      </c>
      <c r="AI19" s="133">
        <f t="shared" si="1"/>
        <v>0</v>
      </c>
      <c r="AJ19" s="133">
        <f t="shared" si="2"/>
        <v>0</v>
      </c>
      <c r="AK19" s="492"/>
    </row>
    <row r="20" spans="1:37" ht="15" x14ac:dyDescent="0.2">
      <c r="A20" s="175">
        <f t="shared" si="0"/>
        <v>43509</v>
      </c>
      <c r="B20" s="124">
        <f t="shared" si="3"/>
        <v>43509</v>
      </c>
      <c r="C20" s="125">
        <v>1</v>
      </c>
      <c r="D20" s="126"/>
      <c r="E20" s="127"/>
      <c r="F20" s="107"/>
      <c r="G20" s="108"/>
      <c r="H20" s="109"/>
      <c r="I20" s="108"/>
      <c r="J20" s="109"/>
      <c r="K20" s="108"/>
      <c r="L20" s="109"/>
      <c r="M20" s="110"/>
      <c r="N20" s="111"/>
      <c r="O20" s="447"/>
      <c r="P20" s="112"/>
      <c r="Q20" s="449"/>
      <c r="R20" s="113">
        <f t="shared" si="4"/>
        <v>0</v>
      </c>
      <c r="S20" s="114">
        <f t="shared" si="5"/>
        <v>0</v>
      </c>
      <c r="T20" s="115">
        <f t="shared" si="6"/>
        <v>0</v>
      </c>
      <c r="U20" s="437">
        <f t="shared" si="7"/>
        <v>0</v>
      </c>
      <c r="V20" s="116"/>
      <c r="W20" s="117"/>
      <c r="X20" s="118"/>
      <c r="Y20" s="118"/>
      <c r="Z20" s="254" t="str">
        <f t="shared" si="8"/>
        <v/>
      </c>
      <c r="AA20" s="131"/>
      <c r="AB20" s="128"/>
      <c r="AC20" s="129"/>
      <c r="AD20" s="130"/>
      <c r="AE20" s="130"/>
      <c r="AF20" s="131"/>
      <c r="AG20" s="132"/>
      <c r="AH20" s="254" t="str">
        <f t="shared" si="9"/>
        <v/>
      </c>
      <c r="AI20" s="133">
        <f t="shared" si="1"/>
        <v>0</v>
      </c>
      <c r="AJ20" s="133">
        <f t="shared" si="2"/>
        <v>0</v>
      </c>
      <c r="AK20" s="492"/>
    </row>
    <row r="21" spans="1:37" ht="15" x14ac:dyDescent="0.2">
      <c r="A21" s="175">
        <f t="shared" si="0"/>
        <v>43510</v>
      </c>
      <c r="B21" s="124">
        <f t="shared" si="3"/>
        <v>43510</v>
      </c>
      <c r="C21" s="125">
        <v>1</v>
      </c>
      <c r="D21" s="126"/>
      <c r="E21" s="127"/>
      <c r="F21" s="107"/>
      <c r="G21" s="108"/>
      <c r="H21" s="109"/>
      <c r="I21" s="108"/>
      <c r="J21" s="109"/>
      <c r="K21" s="108"/>
      <c r="L21" s="109"/>
      <c r="M21" s="110"/>
      <c r="N21" s="111"/>
      <c r="O21" s="447"/>
      <c r="P21" s="112"/>
      <c r="Q21" s="449"/>
      <c r="R21" s="113">
        <f t="shared" si="4"/>
        <v>0</v>
      </c>
      <c r="S21" s="114">
        <f t="shared" si="5"/>
        <v>0</v>
      </c>
      <c r="T21" s="115">
        <f t="shared" si="6"/>
        <v>0</v>
      </c>
      <c r="U21" s="437">
        <f t="shared" si="7"/>
        <v>0</v>
      </c>
      <c r="V21" s="116"/>
      <c r="W21" s="117"/>
      <c r="X21" s="118"/>
      <c r="Y21" s="118"/>
      <c r="Z21" s="254" t="str">
        <f t="shared" si="8"/>
        <v/>
      </c>
      <c r="AA21" s="131"/>
      <c r="AB21" s="128"/>
      <c r="AC21" s="129"/>
      <c r="AD21" s="130"/>
      <c r="AE21" s="130"/>
      <c r="AF21" s="131"/>
      <c r="AG21" s="132"/>
      <c r="AH21" s="254" t="str">
        <f t="shared" si="9"/>
        <v/>
      </c>
      <c r="AI21" s="133">
        <f t="shared" si="1"/>
        <v>0</v>
      </c>
      <c r="AJ21" s="133">
        <f t="shared" si="2"/>
        <v>0</v>
      </c>
      <c r="AK21" s="492"/>
    </row>
    <row r="22" spans="1:37" ht="15" x14ac:dyDescent="0.2">
      <c r="A22" s="175">
        <f t="shared" si="0"/>
        <v>43511</v>
      </c>
      <c r="B22" s="124">
        <f t="shared" si="3"/>
        <v>43511</v>
      </c>
      <c r="C22" s="125">
        <v>1</v>
      </c>
      <c r="D22" s="126"/>
      <c r="E22" s="127"/>
      <c r="F22" s="107"/>
      <c r="G22" s="108"/>
      <c r="H22" s="109"/>
      <c r="I22" s="108"/>
      <c r="J22" s="109"/>
      <c r="K22" s="108"/>
      <c r="L22" s="109"/>
      <c r="M22" s="110"/>
      <c r="N22" s="111"/>
      <c r="O22" s="447"/>
      <c r="P22" s="112"/>
      <c r="Q22" s="449"/>
      <c r="R22" s="113">
        <f t="shared" si="4"/>
        <v>0</v>
      </c>
      <c r="S22" s="114">
        <f t="shared" si="5"/>
        <v>0</v>
      </c>
      <c r="T22" s="115">
        <f t="shared" si="6"/>
        <v>0</v>
      </c>
      <c r="U22" s="437">
        <f t="shared" si="7"/>
        <v>0</v>
      </c>
      <c r="V22" s="116"/>
      <c r="W22" s="117"/>
      <c r="X22" s="118"/>
      <c r="Y22" s="118"/>
      <c r="Z22" s="254" t="str">
        <f t="shared" si="8"/>
        <v/>
      </c>
      <c r="AA22" s="131"/>
      <c r="AB22" s="128"/>
      <c r="AC22" s="129"/>
      <c r="AD22" s="130"/>
      <c r="AE22" s="130"/>
      <c r="AF22" s="131"/>
      <c r="AG22" s="132"/>
      <c r="AH22" s="254" t="str">
        <f t="shared" si="9"/>
        <v/>
      </c>
      <c r="AI22" s="133">
        <f t="shared" si="1"/>
        <v>0</v>
      </c>
      <c r="AJ22" s="133">
        <f t="shared" si="2"/>
        <v>0</v>
      </c>
      <c r="AK22" s="492"/>
    </row>
    <row r="23" spans="1:37" ht="15" x14ac:dyDescent="0.2">
      <c r="A23" s="175">
        <f t="shared" si="0"/>
        <v>43512</v>
      </c>
      <c r="B23" s="124">
        <f t="shared" si="3"/>
        <v>43512</v>
      </c>
      <c r="C23" s="125"/>
      <c r="D23" s="126"/>
      <c r="E23" s="127"/>
      <c r="F23" s="107"/>
      <c r="G23" s="108"/>
      <c r="H23" s="109"/>
      <c r="I23" s="108"/>
      <c r="J23" s="109"/>
      <c r="K23" s="108"/>
      <c r="L23" s="109"/>
      <c r="M23" s="110"/>
      <c r="N23" s="111"/>
      <c r="O23" s="447"/>
      <c r="P23" s="112"/>
      <c r="Q23" s="449"/>
      <c r="R23" s="113">
        <f t="shared" si="4"/>
        <v>0</v>
      </c>
      <c r="S23" s="114">
        <f t="shared" si="5"/>
        <v>0</v>
      </c>
      <c r="T23" s="115">
        <f t="shared" si="6"/>
        <v>0</v>
      </c>
      <c r="U23" s="437">
        <f t="shared" si="7"/>
        <v>0</v>
      </c>
      <c r="V23" s="116"/>
      <c r="W23" s="117"/>
      <c r="X23" s="118"/>
      <c r="Y23" s="118"/>
      <c r="Z23" s="254" t="str">
        <f t="shared" si="8"/>
        <v/>
      </c>
      <c r="AA23" s="131"/>
      <c r="AB23" s="128"/>
      <c r="AC23" s="129"/>
      <c r="AD23" s="130"/>
      <c r="AE23" s="130"/>
      <c r="AF23" s="131"/>
      <c r="AG23" s="132"/>
      <c r="AH23" s="254" t="str">
        <f t="shared" si="9"/>
        <v/>
      </c>
      <c r="AI23" s="133">
        <f t="shared" si="1"/>
        <v>0</v>
      </c>
      <c r="AJ23" s="133">
        <f t="shared" si="2"/>
        <v>0</v>
      </c>
      <c r="AK23" s="492"/>
    </row>
    <row r="24" spans="1:37" ht="15" x14ac:dyDescent="0.2">
      <c r="A24" s="175">
        <f t="shared" si="0"/>
        <v>43513</v>
      </c>
      <c r="B24" s="124">
        <f t="shared" si="3"/>
        <v>43513</v>
      </c>
      <c r="C24" s="125"/>
      <c r="D24" s="126"/>
      <c r="E24" s="127"/>
      <c r="F24" s="107"/>
      <c r="G24" s="108"/>
      <c r="H24" s="109"/>
      <c r="I24" s="108"/>
      <c r="J24" s="109"/>
      <c r="K24" s="108"/>
      <c r="L24" s="109"/>
      <c r="M24" s="110"/>
      <c r="N24" s="111"/>
      <c r="O24" s="447"/>
      <c r="P24" s="112"/>
      <c r="Q24" s="449"/>
      <c r="R24" s="113">
        <f t="shared" si="4"/>
        <v>0</v>
      </c>
      <c r="S24" s="114">
        <f t="shared" si="5"/>
        <v>0</v>
      </c>
      <c r="T24" s="115">
        <f t="shared" si="6"/>
        <v>0</v>
      </c>
      <c r="U24" s="437">
        <f t="shared" si="7"/>
        <v>0</v>
      </c>
      <c r="V24" s="116"/>
      <c r="W24" s="117"/>
      <c r="X24" s="118"/>
      <c r="Y24" s="118"/>
      <c r="Z24" s="254" t="str">
        <f t="shared" si="8"/>
        <v/>
      </c>
      <c r="AA24" s="131"/>
      <c r="AB24" s="128"/>
      <c r="AC24" s="129"/>
      <c r="AD24" s="130"/>
      <c r="AE24" s="130"/>
      <c r="AF24" s="131"/>
      <c r="AG24" s="132"/>
      <c r="AH24" s="254" t="str">
        <f t="shared" si="9"/>
        <v/>
      </c>
      <c r="AI24" s="133">
        <f t="shared" si="1"/>
        <v>0</v>
      </c>
      <c r="AJ24" s="133">
        <f t="shared" si="2"/>
        <v>0</v>
      </c>
      <c r="AK24" s="492"/>
    </row>
    <row r="25" spans="1:37" ht="15" x14ac:dyDescent="0.2">
      <c r="A25" s="175">
        <f t="shared" si="0"/>
        <v>43514</v>
      </c>
      <c r="B25" s="124">
        <f t="shared" si="3"/>
        <v>43514</v>
      </c>
      <c r="C25" s="125">
        <v>1</v>
      </c>
      <c r="D25" s="126"/>
      <c r="E25" s="127"/>
      <c r="F25" s="107"/>
      <c r="G25" s="108"/>
      <c r="H25" s="109"/>
      <c r="I25" s="108"/>
      <c r="J25" s="109"/>
      <c r="K25" s="108"/>
      <c r="L25" s="109"/>
      <c r="M25" s="110"/>
      <c r="N25" s="111"/>
      <c r="O25" s="447"/>
      <c r="P25" s="112"/>
      <c r="Q25" s="449"/>
      <c r="R25" s="113">
        <f t="shared" si="4"/>
        <v>0</v>
      </c>
      <c r="S25" s="114">
        <f t="shared" si="5"/>
        <v>0</v>
      </c>
      <c r="T25" s="115">
        <f t="shared" si="6"/>
        <v>0</v>
      </c>
      <c r="U25" s="437">
        <f t="shared" si="7"/>
        <v>0</v>
      </c>
      <c r="V25" s="116"/>
      <c r="W25" s="117"/>
      <c r="X25" s="118"/>
      <c r="Y25" s="118"/>
      <c r="Z25" s="254" t="str">
        <f t="shared" si="8"/>
        <v/>
      </c>
      <c r="AA25" s="131"/>
      <c r="AB25" s="128"/>
      <c r="AC25" s="129"/>
      <c r="AD25" s="130"/>
      <c r="AE25" s="130"/>
      <c r="AF25" s="131"/>
      <c r="AG25" s="132"/>
      <c r="AH25" s="254" t="str">
        <f t="shared" si="9"/>
        <v/>
      </c>
      <c r="AI25" s="133">
        <f t="shared" si="1"/>
        <v>0</v>
      </c>
      <c r="AJ25" s="133">
        <f t="shared" si="2"/>
        <v>0</v>
      </c>
      <c r="AK25" s="492"/>
    </row>
    <row r="26" spans="1:37" ht="15" x14ac:dyDescent="0.2">
      <c r="A26" s="175">
        <f t="shared" si="0"/>
        <v>43515</v>
      </c>
      <c r="B26" s="124">
        <f t="shared" si="3"/>
        <v>43515</v>
      </c>
      <c r="C26" s="125">
        <v>1</v>
      </c>
      <c r="D26" s="126"/>
      <c r="E26" s="127"/>
      <c r="F26" s="107"/>
      <c r="G26" s="108"/>
      <c r="H26" s="109"/>
      <c r="I26" s="108"/>
      <c r="J26" s="109"/>
      <c r="K26" s="108"/>
      <c r="L26" s="109"/>
      <c r="M26" s="110"/>
      <c r="N26" s="111"/>
      <c r="O26" s="447"/>
      <c r="P26" s="112"/>
      <c r="Q26" s="449"/>
      <c r="R26" s="113">
        <f t="shared" si="4"/>
        <v>0</v>
      </c>
      <c r="S26" s="114">
        <f t="shared" si="5"/>
        <v>0</v>
      </c>
      <c r="T26" s="115">
        <f t="shared" si="6"/>
        <v>0</v>
      </c>
      <c r="U26" s="437">
        <f t="shared" si="7"/>
        <v>0</v>
      </c>
      <c r="V26" s="116"/>
      <c r="W26" s="117"/>
      <c r="X26" s="118"/>
      <c r="Y26" s="118"/>
      <c r="Z26" s="254" t="str">
        <f t="shared" si="8"/>
        <v/>
      </c>
      <c r="AA26" s="131"/>
      <c r="AB26" s="128"/>
      <c r="AC26" s="129"/>
      <c r="AD26" s="130"/>
      <c r="AE26" s="130"/>
      <c r="AF26" s="131"/>
      <c r="AG26" s="132"/>
      <c r="AH26" s="254" t="str">
        <f t="shared" si="9"/>
        <v/>
      </c>
      <c r="AI26" s="133">
        <f t="shared" si="1"/>
        <v>0</v>
      </c>
      <c r="AJ26" s="133">
        <f t="shared" si="2"/>
        <v>0</v>
      </c>
      <c r="AK26" s="492"/>
    </row>
    <row r="27" spans="1:37" ht="15" x14ac:dyDescent="0.2">
      <c r="A27" s="175">
        <f t="shared" si="0"/>
        <v>43516</v>
      </c>
      <c r="B27" s="124">
        <f t="shared" si="3"/>
        <v>43516</v>
      </c>
      <c r="C27" s="125">
        <v>1</v>
      </c>
      <c r="D27" s="126"/>
      <c r="E27" s="127"/>
      <c r="F27" s="107"/>
      <c r="G27" s="108"/>
      <c r="H27" s="109"/>
      <c r="I27" s="108"/>
      <c r="J27" s="109"/>
      <c r="K27" s="108"/>
      <c r="L27" s="109"/>
      <c r="M27" s="110"/>
      <c r="N27" s="111"/>
      <c r="O27" s="447"/>
      <c r="P27" s="112"/>
      <c r="Q27" s="449"/>
      <c r="R27" s="113">
        <f t="shared" si="4"/>
        <v>0</v>
      </c>
      <c r="S27" s="114">
        <f t="shared" si="5"/>
        <v>0</v>
      </c>
      <c r="T27" s="115">
        <f t="shared" si="6"/>
        <v>0</v>
      </c>
      <c r="U27" s="437">
        <f t="shared" si="7"/>
        <v>0</v>
      </c>
      <c r="V27" s="116"/>
      <c r="W27" s="117"/>
      <c r="X27" s="118"/>
      <c r="Y27" s="118"/>
      <c r="Z27" s="254" t="str">
        <f t="shared" si="8"/>
        <v/>
      </c>
      <c r="AA27" s="131"/>
      <c r="AB27" s="128"/>
      <c r="AC27" s="129"/>
      <c r="AD27" s="130"/>
      <c r="AE27" s="130"/>
      <c r="AF27" s="131"/>
      <c r="AG27" s="132"/>
      <c r="AH27" s="254" t="str">
        <f t="shared" si="9"/>
        <v/>
      </c>
      <c r="AI27" s="133">
        <f t="shared" si="1"/>
        <v>0</v>
      </c>
      <c r="AJ27" s="133">
        <f t="shared" si="2"/>
        <v>0</v>
      </c>
      <c r="AK27" s="492"/>
    </row>
    <row r="28" spans="1:37" ht="15" x14ac:dyDescent="0.2">
      <c r="A28" s="175">
        <f t="shared" si="0"/>
        <v>43517</v>
      </c>
      <c r="B28" s="124">
        <f t="shared" si="3"/>
        <v>43517</v>
      </c>
      <c r="C28" s="125">
        <v>1</v>
      </c>
      <c r="D28" s="126"/>
      <c r="E28" s="127"/>
      <c r="F28" s="107"/>
      <c r="G28" s="108"/>
      <c r="H28" s="109"/>
      <c r="I28" s="108"/>
      <c r="J28" s="109">
        <v>14</v>
      </c>
      <c r="K28" s="108">
        <v>0</v>
      </c>
      <c r="L28" s="109">
        <v>18</v>
      </c>
      <c r="M28" s="110">
        <v>15</v>
      </c>
      <c r="N28" s="111"/>
      <c r="O28" s="447"/>
      <c r="P28" s="112"/>
      <c r="Q28" s="449"/>
      <c r="R28" s="113">
        <f t="shared" si="4"/>
        <v>255</v>
      </c>
      <c r="S28" s="114">
        <f t="shared" si="5"/>
        <v>4</v>
      </c>
      <c r="T28" s="115">
        <f t="shared" si="6"/>
        <v>15</v>
      </c>
      <c r="U28" s="437">
        <f t="shared" si="7"/>
        <v>4.25</v>
      </c>
      <c r="V28" s="116"/>
      <c r="W28" s="117"/>
      <c r="X28" s="118"/>
      <c r="Y28" s="118"/>
      <c r="Z28" s="254" t="str">
        <f t="shared" si="8"/>
        <v/>
      </c>
      <c r="AA28" s="131"/>
      <c r="AB28" s="128"/>
      <c r="AC28" s="129"/>
      <c r="AD28" s="130"/>
      <c r="AE28" s="130"/>
      <c r="AF28" s="131"/>
      <c r="AG28" s="132"/>
      <c r="AH28" s="254" t="str">
        <f t="shared" si="9"/>
        <v/>
      </c>
      <c r="AI28" s="133">
        <f t="shared" si="1"/>
        <v>0</v>
      </c>
      <c r="AJ28" s="133">
        <f t="shared" si="2"/>
        <v>4.25</v>
      </c>
      <c r="AK28" s="492"/>
    </row>
    <row r="29" spans="1:37" ht="15" x14ac:dyDescent="0.2">
      <c r="A29" s="175">
        <f t="shared" si="0"/>
        <v>43518</v>
      </c>
      <c r="B29" s="124">
        <f t="shared" si="3"/>
        <v>43518</v>
      </c>
      <c r="C29" s="125">
        <v>1</v>
      </c>
      <c r="D29" s="126"/>
      <c r="E29" s="127"/>
      <c r="F29" s="107"/>
      <c r="G29" s="108"/>
      <c r="H29" s="109"/>
      <c r="I29" s="108"/>
      <c r="J29" s="109"/>
      <c r="K29" s="108"/>
      <c r="L29" s="109"/>
      <c r="M29" s="110"/>
      <c r="N29" s="111"/>
      <c r="O29" s="447"/>
      <c r="P29" s="112"/>
      <c r="Q29" s="449"/>
      <c r="R29" s="113">
        <f t="shared" si="4"/>
        <v>0</v>
      </c>
      <c r="S29" s="114">
        <f t="shared" si="5"/>
        <v>0</v>
      </c>
      <c r="T29" s="115">
        <f t="shared" si="6"/>
        <v>0</v>
      </c>
      <c r="U29" s="437">
        <f t="shared" si="7"/>
        <v>0</v>
      </c>
      <c r="V29" s="116"/>
      <c r="W29" s="117"/>
      <c r="X29" s="118"/>
      <c r="Y29" s="118"/>
      <c r="Z29" s="254" t="str">
        <f t="shared" si="8"/>
        <v/>
      </c>
      <c r="AA29" s="131"/>
      <c r="AB29" s="128"/>
      <c r="AC29" s="129"/>
      <c r="AD29" s="130"/>
      <c r="AE29" s="130"/>
      <c r="AF29" s="131"/>
      <c r="AG29" s="132"/>
      <c r="AH29" s="254" t="str">
        <f t="shared" si="9"/>
        <v/>
      </c>
      <c r="AI29" s="133">
        <f t="shared" si="1"/>
        <v>0</v>
      </c>
      <c r="AJ29" s="133">
        <f t="shared" si="2"/>
        <v>0</v>
      </c>
      <c r="AK29" s="492"/>
    </row>
    <row r="30" spans="1:37" ht="15" x14ac:dyDescent="0.2">
      <c r="A30" s="175">
        <f t="shared" si="0"/>
        <v>43519</v>
      </c>
      <c r="B30" s="124">
        <f t="shared" si="3"/>
        <v>43519</v>
      </c>
      <c r="C30" s="125"/>
      <c r="D30" s="126"/>
      <c r="E30" s="127"/>
      <c r="F30" s="107"/>
      <c r="G30" s="108"/>
      <c r="H30" s="109"/>
      <c r="I30" s="108"/>
      <c r="J30" s="109"/>
      <c r="K30" s="108"/>
      <c r="L30" s="109"/>
      <c r="M30" s="110"/>
      <c r="N30" s="111"/>
      <c r="O30" s="447"/>
      <c r="P30" s="112"/>
      <c r="Q30" s="449"/>
      <c r="R30" s="113">
        <f t="shared" si="4"/>
        <v>0</v>
      </c>
      <c r="S30" s="114">
        <f t="shared" si="5"/>
        <v>0</v>
      </c>
      <c r="T30" s="115">
        <f t="shared" si="6"/>
        <v>0</v>
      </c>
      <c r="U30" s="437">
        <f t="shared" si="7"/>
        <v>0</v>
      </c>
      <c r="V30" s="116"/>
      <c r="W30" s="117"/>
      <c r="X30" s="118"/>
      <c r="Y30" s="118"/>
      <c r="Z30" s="254" t="str">
        <f t="shared" si="8"/>
        <v/>
      </c>
      <c r="AA30" s="131"/>
      <c r="AB30" s="128"/>
      <c r="AC30" s="129"/>
      <c r="AD30" s="130"/>
      <c r="AE30" s="130"/>
      <c r="AF30" s="131"/>
      <c r="AG30" s="132"/>
      <c r="AH30" s="254" t="str">
        <f t="shared" si="9"/>
        <v/>
      </c>
      <c r="AI30" s="133">
        <f t="shared" si="1"/>
        <v>0</v>
      </c>
      <c r="AJ30" s="133">
        <f t="shared" si="2"/>
        <v>0</v>
      </c>
      <c r="AK30" s="492"/>
    </row>
    <row r="31" spans="1:37" ht="15" x14ac:dyDescent="0.2">
      <c r="A31" s="175">
        <f t="shared" si="0"/>
        <v>43520</v>
      </c>
      <c r="B31" s="124">
        <f t="shared" si="3"/>
        <v>43520</v>
      </c>
      <c r="C31" s="125"/>
      <c r="D31" s="126"/>
      <c r="E31" s="127"/>
      <c r="F31" s="107"/>
      <c r="G31" s="108"/>
      <c r="H31" s="109"/>
      <c r="I31" s="108"/>
      <c r="J31" s="109"/>
      <c r="K31" s="108"/>
      <c r="L31" s="109"/>
      <c r="M31" s="110"/>
      <c r="N31" s="111"/>
      <c r="O31" s="447"/>
      <c r="P31" s="112"/>
      <c r="Q31" s="449"/>
      <c r="R31" s="113">
        <f t="shared" si="4"/>
        <v>0</v>
      </c>
      <c r="S31" s="114">
        <f t="shared" si="5"/>
        <v>0</v>
      </c>
      <c r="T31" s="115">
        <f t="shared" si="6"/>
        <v>0</v>
      </c>
      <c r="U31" s="437">
        <f t="shared" si="7"/>
        <v>0</v>
      </c>
      <c r="V31" s="116"/>
      <c r="W31" s="117"/>
      <c r="X31" s="118"/>
      <c r="Y31" s="118"/>
      <c r="Z31" s="254" t="str">
        <f t="shared" si="8"/>
        <v/>
      </c>
      <c r="AA31" s="131"/>
      <c r="AB31" s="128"/>
      <c r="AC31" s="129"/>
      <c r="AD31" s="130"/>
      <c r="AE31" s="130"/>
      <c r="AF31" s="131"/>
      <c r="AG31" s="132"/>
      <c r="AH31" s="254" t="str">
        <f t="shared" si="9"/>
        <v/>
      </c>
      <c r="AI31" s="133">
        <f t="shared" si="1"/>
        <v>0</v>
      </c>
      <c r="AJ31" s="133">
        <f t="shared" si="2"/>
        <v>0</v>
      </c>
      <c r="AK31" s="492"/>
    </row>
    <row r="32" spans="1:37" ht="15" x14ac:dyDescent="0.2">
      <c r="A32" s="175">
        <f t="shared" si="0"/>
        <v>43521</v>
      </c>
      <c r="B32" s="124">
        <f t="shared" si="3"/>
        <v>43521</v>
      </c>
      <c r="C32" s="125">
        <v>1</v>
      </c>
      <c r="D32" s="126"/>
      <c r="E32" s="127"/>
      <c r="F32" s="107"/>
      <c r="G32" s="108"/>
      <c r="H32" s="109"/>
      <c r="I32" s="108"/>
      <c r="J32" s="109"/>
      <c r="K32" s="108"/>
      <c r="L32" s="109"/>
      <c r="M32" s="110"/>
      <c r="N32" s="111"/>
      <c r="O32" s="447"/>
      <c r="P32" s="112"/>
      <c r="Q32" s="449"/>
      <c r="R32" s="113">
        <f t="shared" si="4"/>
        <v>0</v>
      </c>
      <c r="S32" s="114">
        <f t="shared" si="5"/>
        <v>0</v>
      </c>
      <c r="T32" s="115">
        <f t="shared" si="6"/>
        <v>0</v>
      </c>
      <c r="U32" s="437">
        <f t="shared" si="7"/>
        <v>0</v>
      </c>
      <c r="V32" s="116"/>
      <c r="W32" s="117"/>
      <c r="X32" s="118"/>
      <c r="Y32" s="118"/>
      <c r="Z32" s="254" t="str">
        <f t="shared" si="8"/>
        <v/>
      </c>
      <c r="AA32" s="131"/>
      <c r="AB32" s="128"/>
      <c r="AC32" s="129"/>
      <c r="AD32" s="130"/>
      <c r="AE32" s="130">
        <v>4.2</v>
      </c>
      <c r="AF32" s="131"/>
      <c r="AG32" s="132"/>
      <c r="AH32" s="254" t="str">
        <f t="shared" si="9"/>
        <v/>
      </c>
      <c r="AI32" s="133">
        <f t="shared" si="1"/>
        <v>4.2</v>
      </c>
      <c r="AJ32" s="133">
        <f t="shared" si="2"/>
        <v>4.2</v>
      </c>
      <c r="AK32" s="492"/>
    </row>
    <row r="33" spans="1:37" ht="15" x14ac:dyDescent="0.2">
      <c r="A33" s="175">
        <f t="shared" si="0"/>
        <v>43522</v>
      </c>
      <c r="B33" s="124">
        <f t="shared" si="3"/>
        <v>43522</v>
      </c>
      <c r="C33" s="125">
        <v>1</v>
      </c>
      <c r="D33" s="126"/>
      <c r="E33" s="127"/>
      <c r="F33" s="107"/>
      <c r="G33" s="108"/>
      <c r="H33" s="109"/>
      <c r="I33" s="108"/>
      <c r="J33" s="109"/>
      <c r="K33" s="108"/>
      <c r="L33" s="109"/>
      <c r="M33" s="110"/>
      <c r="N33" s="111"/>
      <c r="O33" s="447"/>
      <c r="P33" s="112"/>
      <c r="Q33" s="449"/>
      <c r="R33" s="113">
        <f t="shared" si="4"/>
        <v>0</v>
      </c>
      <c r="S33" s="114">
        <f t="shared" si="5"/>
        <v>0</v>
      </c>
      <c r="T33" s="115">
        <f t="shared" si="6"/>
        <v>0</v>
      </c>
      <c r="U33" s="437">
        <f t="shared" si="7"/>
        <v>0</v>
      </c>
      <c r="V33" s="116"/>
      <c r="W33" s="117"/>
      <c r="X33" s="118"/>
      <c r="Y33" s="118"/>
      <c r="Z33" s="254" t="str">
        <f t="shared" si="8"/>
        <v/>
      </c>
      <c r="AA33" s="131"/>
      <c r="AB33" s="128"/>
      <c r="AC33" s="129"/>
      <c r="AD33" s="130"/>
      <c r="AE33" s="130"/>
      <c r="AF33" s="131"/>
      <c r="AG33" s="132"/>
      <c r="AH33" s="254" t="str">
        <f t="shared" si="9"/>
        <v/>
      </c>
      <c r="AI33" s="133">
        <f t="shared" si="1"/>
        <v>0</v>
      </c>
      <c r="AJ33" s="133">
        <f t="shared" si="2"/>
        <v>0</v>
      </c>
      <c r="AK33" s="492"/>
    </row>
    <row r="34" spans="1:37" ht="15" x14ac:dyDescent="0.2">
      <c r="A34" s="175">
        <f t="shared" si="0"/>
        <v>43523</v>
      </c>
      <c r="B34" s="124">
        <f t="shared" si="3"/>
        <v>43523</v>
      </c>
      <c r="C34" s="125">
        <v>1</v>
      </c>
      <c r="D34" s="126"/>
      <c r="E34" s="127"/>
      <c r="F34" s="107"/>
      <c r="G34" s="108"/>
      <c r="H34" s="109"/>
      <c r="I34" s="108"/>
      <c r="J34" s="109"/>
      <c r="K34" s="108"/>
      <c r="L34" s="109"/>
      <c r="M34" s="110"/>
      <c r="N34" s="111"/>
      <c r="O34" s="447"/>
      <c r="P34" s="112"/>
      <c r="Q34" s="449"/>
      <c r="R34" s="113">
        <f t="shared" si="4"/>
        <v>0</v>
      </c>
      <c r="S34" s="114">
        <f t="shared" si="5"/>
        <v>0</v>
      </c>
      <c r="T34" s="115">
        <f t="shared" si="6"/>
        <v>0</v>
      </c>
      <c r="U34" s="437">
        <f t="shared" si="7"/>
        <v>0</v>
      </c>
      <c r="V34" s="116"/>
      <c r="W34" s="117"/>
      <c r="X34" s="118"/>
      <c r="Y34" s="118"/>
      <c r="Z34" s="254" t="str">
        <f t="shared" si="8"/>
        <v/>
      </c>
      <c r="AA34" s="131"/>
      <c r="AB34" s="128"/>
      <c r="AC34" s="129"/>
      <c r="AD34" s="130"/>
      <c r="AE34" s="130"/>
      <c r="AF34" s="131"/>
      <c r="AG34" s="132"/>
      <c r="AH34" s="254" t="str">
        <f t="shared" si="9"/>
        <v/>
      </c>
      <c r="AI34" s="133">
        <f t="shared" si="1"/>
        <v>0</v>
      </c>
      <c r="AJ34" s="133">
        <f t="shared" si="2"/>
        <v>0</v>
      </c>
      <c r="AK34" s="493"/>
    </row>
    <row r="35" spans="1:37" ht="15.75" thickBot="1" x14ac:dyDescent="0.25">
      <c r="A35" s="176">
        <f t="shared" si="0"/>
        <v>43524</v>
      </c>
      <c r="B35" s="134">
        <f t="shared" si="3"/>
        <v>43524</v>
      </c>
      <c r="C35" s="135">
        <v>1</v>
      </c>
      <c r="D35" s="136"/>
      <c r="E35" s="137"/>
      <c r="F35" s="138"/>
      <c r="G35" s="139"/>
      <c r="H35" s="140"/>
      <c r="I35" s="139"/>
      <c r="J35" s="140"/>
      <c r="K35" s="139"/>
      <c r="L35" s="140"/>
      <c r="M35" s="141"/>
      <c r="N35" s="142"/>
      <c r="O35" s="448"/>
      <c r="P35" s="143"/>
      <c r="Q35" s="450"/>
      <c r="R35" s="113">
        <f t="shared" si="4"/>
        <v>0</v>
      </c>
      <c r="S35" s="114">
        <f t="shared" si="5"/>
        <v>0</v>
      </c>
      <c r="T35" s="115">
        <f t="shared" si="6"/>
        <v>0</v>
      </c>
      <c r="U35" s="437">
        <f t="shared" si="7"/>
        <v>0</v>
      </c>
      <c r="V35" s="116"/>
      <c r="W35" s="117"/>
      <c r="X35" s="118"/>
      <c r="Y35" s="118"/>
      <c r="Z35" s="254" t="str">
        <f t="shared" si="8"/>
        <v/>
      </c>
      <c r="AA35" s="131"/>
      <c r="AB35" s="128"/>
      <c r="AC35" s="129"/>
      <c r="AD35" s="130"/>
      <c r="AE35" s="130"/>
      <c r="AF35" s="131"/>
      <c r="AG35" s="132"/>
      <c r="AH35" s="254" t="str">
        <f t="shared" si="9"/>
        <v/>
      </c>
      <c r="AI35" s="133">
        <f t="shared" si="1"/>
        <v>0</v>
      </c>
      <c r="AJ35" s="133">
        <f t="shared" si="2"/>
        <v>0</v>
      </c>
      <c r="AK35" s="493"/>
    </row>
    <row r="36" spans="1:37" ht="16.5" thickBot="1" x14ac:dyDescent="0.3">
      <c r="A36" s="227"/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65" t="str">
        <f>janv!S39</f>
        <v>Totaux</v>
      </c>
      <c r="T36" s="227"/>
      <c r="U36" s="446">
        <f>SUM(U8:U35)</f>
        <v>4.25</v>
      </c>
      <c r="V36" s="266">
        <f>SUM(V8:V35)</f>
        <v>0</v>
      </c>
      <c r="W36" s="267">
        <f>SUM(W8:W35)</f>
        <v>0</v>
      </c>
      <c r="X36" s="267">
        <f>SUM(X8:X35)</f>
        <v>0</v>
      </c>
      <c r="Y36" s="267">
        <f>SUM(Y8:Y35)</f>
        <v>0</v>
      </c>
      <c r="Z36" s="268"/>
      <c r="AA36" s="267">
        <f t="shared" ref="AA36:AF36" si="10">SUM(AA8:AA35)</f>
        <v>0</v>
      </c>
      <c r="AB36" s="267">
        <f t="shared" si="10"/>
        <v>0</v>
      </c>
      <c r="AC36" s="267">
        <f t="shared" si="10"/>
        <v>0</v>
      </c>
      <c r="AD36" s="267">
        <f t="shared" si="10"/>
        <v>0</v>
      </c>
      <c r="AE36" s="267">
        <f t="shared" si="10"/>
        <v>4.2</v>
      </c>
      <c r="AF36" s="267">
        <f t="shared" si="10"/>
        <v>0</v>
      </c>
      <c r="AG36" s="281"/>
      <c r="AH36" s="269"/>
      <c r="AI36" s="270">
        <f>SUM(AI8:AI35)</f>
        <v>4.2</v>
      </c>
      <c r="AJ36" s="361">
        <f>SUM(AJ8:AJ35)</f>
        <v>8.4499999999999993</v>
      </c>
    </row>
    <row r="37" spans="1:37" ht="15.75" x14ac:dyDescent="0.25">
      <c r="A37" s="227"/>
      <c r="B37" s="227"/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445"/>
      <c r="V37" s="227"/>
      <c r="W37" s="227"/>
      <c r="X37" s="227"/>
      <c r="Y37" s="227"/>
      <c r="Z37" s="227"/>
      <c r="AA37" s="271"/>
      <c r="AB37" s="271"/>
      <c r="AC37" s="271"/>
      <c r="AD37" s="271"/>
      <c r="AE37" s="271"/>
      <c r="AF37" s="271"/>
      <c r="AG37" s="271"/>
      <c r="AH37" s="269"/>
      <c r="AI37" s="227"/>
      <c r="AJ37" s="227"/>
      <c r="AK37" s="365"/>
    </row>
    <row r="39" spans="1:37" ht="13.5" thickBot="1" x14ac:dyDescent="0.25"/>
    <row r="40" spans="1:37" ht="16.5" thickBot="1" x14ac:dyDescent="0.3">
      <c r="A40" s="222" t="str">
        <f>janv!A41</f>
        <v>Visa collaborateur(trice): …..…..…..…….....……</v>
      </c>
      <c r="B40" s="222"/>
      <c r="C40" s="222"/>
      <c r="D40" s="222"/>
      <c r="E40" s="222"/>
      <c r="F40" s="222"/>
      <c r="G40" s="425"/>
      <c r="H40" s="425"/>
      <c r="I40" s="425"/>
      <c r="K40" s="222"/>
      <c r="L40" s="222" t="str">
        <f>janv!L41</f>
        <v>Date : ……..…….……</v>
      </c>
      <c r="M40" s="227"/>
      <c r="N40" s="227"/>
      <c r="O40" s="227"/>
      <c r="P40" s="227"/>
      <c r="Q40" s="227"/>
      <c r="R40" s="227"/>
      <c r="S40" s="377" t="str">
        <f>janv!S41</f>
        <v>Extrait du résumé :</v>
      </c>
      <c r="T40" s="378"/>
      <c r="U40" s="378"/>
      <c r="V40" s="378"/>
      <c r="W40" s="369"/>
      <c r="X40" s="369"/>
      <c r="Y40" s="369"/>
      <c r="Z40" s="369"/>
      <c r="AA40" s="369"/>
      <c r="AB40" s="369"/>
      <c r="AC40" s="369"/>
      <c r="AD40" s="369"/>
      <c r="AE40" s="369"/>
      <c r="AF40" s="370"/>
      <c r="AG40" s="370"/>
      <c r="AH40" s="366"/>
      <c r="AI40" s="367" t="str">
        <f>janv!AI41</f>
        <v>Heures dues mois courant</v>
      </c>
      <c r="AJ40" s="368">
        <f>resume!F17</f>
        <v>0</v>
      </c>
    </row>
    <row r="41" spans="1:37" ht="14.25" x14ac:dyDescent="0.2">
      <c r="A41" s="425"/>
      <c r="B41" s="425"/>
      <c r="C41" s="425"/>
      <c r="D41" s="425"/>
      <c r="E41" s="425"/>
      <c r="F41" s="425"/>
      <c r="G41" s="425"/>
      <c r="H41" s="425"/>
      <c r="I41" s="425"/>
      <c r="K41" s="425"/>
      <c r="L41" s="425"/>
      <c r="M41" s="227"/>
      <c r="N41" s="227"/>
      <c r="O41" s="227"/>
      <c r="P41" s="227"/>
      <c r="Q41" s="227"/>
      <c r="R41" s="227"/>
      <c r="S41" s="229"/>
      <c r="T41" s="271"/>
      <c r="U41" s="371"/>
      <c r="V41" s="371"/>
      <c r="W41" s="371"/>
      <c r="X41" s="371"/>
      <c r="Y41" s="371"/>
      <c r="Z41" s="271"/>
      <c r="AA41" s="271"/>
      <c r="AB41" s="271"/>
      <c r="AC41" s="271"/>
      <c r="AD41" s="362"/>
      <c r="AE41" s="362"/>
      <c r="AF41" s="362"/>
      <c r="AG41" s="362"/>
      <c r="AH41" s="362"/>
      <c r="AI41" s="363" t="str">
        <f>janv!AI42</f>
        <v>Heures supplémentaires HS</v>
      </c>
      <c r="AJ41" s="387">
        <f>resume!N17</f>
        <v>0</v>
      </c>
    </row>
    <row r="42" spans="1:37" ht="15" x14ac:dyDescent="0.2">
      <c r="A42" s="222" t="str">
        <f>janv!A43</f>
        <v>Visa supérieur direct : .…..……....…..…..………</v>
      </c>
      <c r="B42" s="222"/>
      <c r="C42" s="222"/>
      <c r="D42" s="222"/>
      <c r="E42" s="222"/>
      <c r="F42" s="222"/>
      <c r="G42" s="425"/>
      <c r="H42" s="425"/>
      <c r="I42" s="425"/>
      <c r="K42" s="222"/>
      <c r="L42" s="222" t="str">
        <f>janv!L43</f>
        <v>Date : ……..…….……</v>
      </c>
      <c r="M42" s="227"/>
      <c r="N42" s="227"/>
      <c r="O42" s="227"/>
      <c r="P42" s="227"/>
      <c r="Q42" s="227"/>
      <c r="R42" s="227"/>
      <c r="S42" s="229"/>
      <c r="T42" s="271"/>
      <c r="U42" s="371"/>
      <c r="V42" s="371"/>
      <c r="W42" s="371"/>
      <c r="X42" s="371"/>
      <c r="Y42" s="371"/>
      <c r="Z42" s="371"/>
      <c r="AA42" s="271"/>
      <c r="AB42" s="271"/>
      <c r="AC42" s="271"/>
      <c r="AD42" s="364"/>
      <c r="AE42" s="364"/>
      <c r="AF42" s="364"/>
      <c r="AG42" s="364"/>
      <c r="AH42" s="364"/>
      <c r="AI42" s="373" t="str">
        <f>janv!AI43</f>
        <v>Compensation HS</v>
      </c>
      <c r="AJ42" s="374">
        <f>-AC36</f>
        <v>0</v>
      </c>
    </row>
    <row r="43" spans="1:37" ht="15" thickBot="1" x14ac:dyDescent="0.25">
      <c r="O43" s="227"/>
      <c r="P43" s="227"/>
      <c r="Q43" s="227"/>
      <c r="R43" s="227"/>
      <c r="S43" s="229"/>
      <c r="T43" s="271"/>
      <c r="U43" s="271"/>
      <c r="V43" s="271"/>
      <c r="W43" s="271"/>
      <c r="X43" s="271"/>
      <c r="Y43" s="271"/>
      <c r="Z43" s="271"/>
      <c r="AA43" s="271"/>
      <c r="AB43" s="271"/>
      <c r="AC43" s="271"/>
      <c r="AD43" s="364"/>
      <c r="AE43" s="364"/>
      <c r="AF43" s="364"/>
      <c r="AG43" s="364"/>
      <c r="AH43" s="364"/>
      <c r="AI43" s="373" t="str">
        <f>janv!AI44</f>
        <v>Solde HS à la fin du mois précédent</v>
      </c>
      <c r="AJ43" s="388">
        <f>resume!P12</f>
        <v>0</v>
      </c>
    </row>
    <row r="44" spans="1:37" ht="15.75" thickBot="1" x14ac:dyDescent="0.3">
      <c r="A44" s="222" t="str">
        <f>janv!A45</f>
        <v>Visa administration : …….……..………....………</v>
      </c>
      <c r="B44" s="222"/>
      <c r="C44" s="222"/>
      <c r="D44" s="222"/>
      <c r="E44" s="222"/>
      <c r="F44" s="222"/>
      <c r="G44" s="425"/>
      <c r="H44" s="425"/>
      <c r="I44" s="425"/>
      <c r="K44" s="222"/>
      <c r="L44" s="222" t="str">
        <f>janv!L45</f>
        <v>Date : ……..…….……</v>
      </c>
      <c r="O44" s="227"/>
      <c r="P44" s="227"/>
      <c r="Q44" s="227"/>
      <c r="R44" s="227"/>
      <c r="S44" s="375" t="str">
        <f>janv!S45</f>
        <v>Solde vacances à la fin du mois</v>
      </c>
      <c r="T44" s="376"/>
      <c r="U44" s="376"/>
      <c r="V44" s="376"/>
      <c r="W44" s="376"/>
      <c r="X44" s="376"/>
      <c r="Y44" s="376"/>
      <c r="Z44" s="376"/>
      <c r="AA44" s="385">
        <f>resume!U17</f>
        <v>0</v>
      </c>
      <c r="AB44" s="384" t="str">
        <f>janv!AB45</f>
        <v>jours</v>
      </c>
      <c r="AC44" s="376"/>
      <c r="AD44" s="382"/>
      <c r="AE44" s="382"/>
      <c r="AF44" s="382"/>
      <c r="AG44" s="382"/>
      <c r="AH44" s="382"/>
      <c r="AI44" s="383" t="str">
        <f>janv!AI45</f>
        <v>Solde HS à la fin du mois</v>
      </c>
      <c r="AJ44" s="379">
        <f>resume!P17</f>
        <v>0</v>
      </c>
    </row>
    <row r="45" spans="1:37" x14ac:dyDescent="0.2">
      <c r="A45" s="477"/>
    </row>
    <row r="47" spans="1:37" ht="15" x14ac:dyDescent="0.25">
      <c r="A47" t="str">
        <f>janv!A48</f>
        <v>JT = jours de travail / JF = jours fériés / JC = jours chômés</v>
      </c>
      <c r="AJ47" s="440" t="str">
        <f>janv!AJ48</f>
        <v>A remettre au responsable jusqu'au 5 du mois suivant</v>
      </c>
    </row>
  </sheetData>
  <sheetProtection algorithmName="SHA-512" hashValue="XdfmiMyHK9Z6fZxCvvlQvx8/Ripr7zEtFTjpE5JJ2so0HxyiHrK24X4qJqWKDaWIZuiYHrZpgczJqAEWd8HJgg==" saltValue="gqbkJNBfTUYajgI9Zi0hOg==" spinCount="100000" sheet="1" objects="1" scenarios="1"/>
  <protectedRanges>
    <protectedRange sqref="AK8:AK35" name="Commentaire_1"/>
  </protectedRanges>
  <mergeCells count="1">
    <mergeCell ref="A2:B2"/>
  </mergeCells>
  <phoneticPr fontId="0" type="noConversion"/>
  <printOptions horizontalCentered="1"/>
  <pageMargins left="0.25" right="0.25" top="0.75" bottom="0.75" header="0.3" footer="0.3"/>
  <pageSetup paperSize="9" scale="62" orientation="landscape" horizontalDpi="1200" verticalDpi="300" r:id="rId1"/>
  <headerFooter alignWithMargins="0">
    <oddFooter>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showGridLines="0" tabSelected="1" workbookViewId="0">
      <pane xSplit="5" ySplit="7" topLeftCell="F8" activePane="bottomRight" state="frozenSplit"/>
      <selection activeCell="F47" sqref="F47"/>
      <selection pane="topRight" activeCell="F47" sqref="F47"/>
      <selection pane="bottomLeft" activeCell="F47" sqref="F47"/>
      <selection pane="bottomRight" activeCell="F21" sqref="F21"/>
    </sheetView>
  </sheetViews>
  <sheetFormatPr baseColWidth="10" defaultRowHeight="12.75" x14ac:dyDescent="0.2"/>
  <cols>
    <col min="1" max="3" width="5.42578125" customWidth="1"/>
    <col min="4" max="5" width="4.28515625" customWidth="1"/>
    <col min="6" max="16" width="4.42578125" customWidth="1"/>
    <col min="17" max="17" width="4.5703125" customWidth="1"/>
    <col min="18" max="18" width="0.140625" customWidth="1"/>
    <col min="19" max="20" width="4.5703125" customWidth="1"/>
    <col min="21" max="21" width="7.7109375" customWidth="1"/>
    <col min="22" max="25" width="5.28515625" customWidth="1"/>
    <col min="26" max="26" width="4.5703125" customWidth="1"/>
    <col min="27" max="28" width="7.5703125" customWidth="1"/>
    <col min="29" max="29" width="7" customWidth="1"/>
    <col min="30" max="31" width="11.7109375" bestFit="1" customWidth="1"/>
    <col min="32" max="36" width="7" customWidth="1"/>
    <col min="37" max="37" width="27.140625" customWidth="1"/>
  </cols>
  <sheetData>
    <row r="1" spans="1:37" ht="15" customHeight="1" x14ac:dyDescent="0.2">
      <c r="A1" s="222" t="str">
        <f>janv!A1</f>
        <v>HEP Fribourg</v>
      </c>
      <c r="B1" s="222"/>
      <c r="C1" s="222"/>
      <c r="D1" s="222"/>
      <c r="E1" s="222"/>
      <c r="F1" s="222" t="str">
        <f>janv!F1</f>
        <v>Nom</v>
      </c>
      <c r="G1" s="222"/>
      <c r="H1" s="223" t="str">
        <f>janv!H1</f>
        <v>Chocomeli</v>
      </c>
      <c r="I1" s="222"/>
      <c r="J1" s="222"/>
      <c r="K1" s="222"/>
      <c r="L1" s="222"/>
      <c r="M1" s="222"/>
      <c r="N1" s="222" t="str">
        <f>janv!N1</f>
        <v>Taux d'activité en %</v>
      </c>
      <c r="O1" s="222"/>
      <c r="P1" s="222"/>
      <c r="Q1" s="222"/>
      <c r="R1" s="222"/>
      <c r="S1" s="222"/>
      <c r="T1" s="222"/>
      <c r="U1" s="223">
        <f>janv!U1</f>
        <v>100</v>
      </c>
      <c r="V1" s="222"/>
      <c r="W1" s="222"/>
      <c r="X1" s="222"/>
      <c r="Y1" s="222"/>
      <c r="Z1" s="222"/>
      <c r="AA1" s="222"/>
      <c r="AB1" s="222"/>
      <c r="AC1" s="222" t="str">
        <f>janv!AC1</f>
        <v>No personnel</v>
      </c>
      <c r="AD1" s="222"/>
      <c r="AE1" s="222"/>
      <c r="AF1" s="222"/>
      <c r="AG1" s="223">
        <f>janv!AG1</f>
        <v>0</v>
      </c>
      <c r="AH1" s="222"/>
      <c r="AI1" s="222"/>
      <c r="AJ1" s="222"/>
    </row>
    <row r="2" spans="1:37" ht="15" customHeight="1" x14ac:dyDescent="0.2">
      <c r="A2" s="499">
        <f>B8</f>
        <v>43525</v>
      </c>
      <c r="B2" s="500"/>
      <c r="C2" s="222">
        <f>janv!C2</f>
        <v>2019</v>
      </c>
      <c r="D2" s="222"/>
      <c r="E2" s="222"/>
      <c r="F2" s="222" t="str">
        <f>janv!F2</f>
        <v>Prénom</v>
      </c>
      <c r="G2" s="222"/>
      <c r="H2" s="223" t="str">
        <f>janv!H2</f>
        <v>Gabriel</v>
      </c>
      <c r="I2" s="222"/>
      <c r="J2" s="222"/>
      <c r="K2" s="222"/>
      <c r="L2" s="222"/>
      <c r="M2" s="222"/>
      <c r="N2" s="222" t="str">
        <f>janv!N2</f>
        <v>Heures par jour selon %</v>
      </c>
      <c r="O2" s="222"/>
      <c r="P2" s="222"/>
      <c r="Q2" s="222"/>
      <c r="R2" s="222"/>
      <c r="S2" s="222"/>
      <c r="T2" s="222"/>
      <c r="U2" s="223">
        <f>janv!U2</f>
        <v>8.4</v>
      </c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</row>
    <row r="3" spans="1:37" ht="13.5" thickBot="1" x14ac:dyDescent="0.2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</row>
    <row r="4" spans="1:37" ht="13.5" thickBot="1" x14ac:dyDescent="0.25">
      <c r="A4" s="171" t="s">
        <v>64</v>
      </c>
      <c r="B4" s="59"/>
      <c r="C4" s="169" t="str">
        <f>janv!C4</f>
        <v>OFFICE DU</v>
      </c>
      <c r="D4" s="60"/>
      <c r="E4" s="61"/>
      <c r="F4" s="62" t="str">
        <f>janv!F4</f>
        <v>PRESENCES</v>
      </c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0"/>
      <c r="T4" s="60"/>
      <c r="U4" s="60"/>
      <c r="V4" s="60"/>
      <c r="W4" s="64"/>
      <c r="X4" s="64"/>
      <c r="Y4" s="60"/>
      <c r="Z4" s="61"/>
      <c r="AA4" s="65" t="str">
        <f>janv!AA4</f>
        <v>ABSENCES JUSTIFIEES</v>
      </c>
      <c r="AB4" s="66"/>
      <c r="AC4" s="63"/>
      <c r="AD4" s="63" t="str">
        <f>janv!AD4</f>
        <v>(1/10)</v>
      </c>
      <c r="AE4" s="63"/>
      <c r="AF4" s="63"/>
      <c r="AG4" s="63"/>
      <c r="AH4" s="60"/>
      <c r="AI4" s="61"/>
      <c r="AJ4" s="67" t="str">
        <f>janv!AJ4</f>
        <v>Heures</v>
      </c>
    </row>
    <row r="5" spans="1:37" x14ac:dyDescent="0.2">
      <c r="A5" s="172"/>
      <c r="B5" s="69"/>
      <c r="C5" s="170" t="str">
        <f>janv!C5</f>
        <v>PERSONNEL</v>
      </c>
      <c r="D5" s="56"/>
      <c r="E5" s="13"/>
      <c r="F5" s="70" t="str">
        <f>janv!F5</f>
        <v>Matin</v>
      </c>
      <c r="G5" s="71"/>
      <c r="H5" s="72"/>
      <c r="I5" s="73"/>
      <c r="J5" s="74" t="str">
        <f>janv!J5</f>
        <v>Après-midi</v>
      </c>
      <c r="K5" s="71"/>
      <c r="L5" s="72"/>
      <c r="M5" s="72"/>
      <c r="N5" s="74" t="str">
        <f>janv!N5</f>
        <v>Soir / autres</v>
      </c>
      <c r="O5" s="71"/>
      <c r="P5" s="72"/>
      <c r="Q5" s="75"/>
      <c r="R5" s="58"/>
      <c r="S5" s="76"/>
      <c r="T5" s="77"/>
      <c r="U5" s="78"/>
      <c r="V5" s="230" t="str">
        <f>janv!V5</f>
        <v>Répartition par</v>
      </c>
      <c r="W5" s="231"/>
      <c r="X5" s="231"/>
      <c r="Y5" s="232"/>
      <c r="Z5" s="233"/>
      <c r="AA5" s="14" t="str">
        <f>janv!AA5</f>
        <v>Vacances année</v>
      </c>
      <c r="AB5" s="234"/>
      <c r="AC5" s="235" t="str">
        <f>janv!AC5</f>
        <v>Comp.</v>
      </c>
      <c r="AD5" s="236" t="str">
        <f>janv!AD5</f>
        <v>Maladie</v>
      </c>
      <c r="AE5" s="236" t="str">
        <f>janv!AE5</f>
        <v>Maladie</v>
      </c>
      <c r="AF5" s="2" t="str">
        <f>janv!AF5</f>
        <v>Autre</v>
      </c>
      <c r="AG5" s="237"/>
      <c r="AH5" s="238"/>
      <c r="AI5" s="239"/>
      <c r="AJ5" s="240" t="str">
        <f>janv!AJ5</f>
        <v>vali-</v>
      </c>
    </row>
    <row r="6" spans="1:37" ht="13.5" thickBot="1" x14ac:dyDescent="0.25">
      <c r="A6" s="173"/>
      <c r="B6" s="1"/>
      <c r="C6" s="168"/>
      <c r="D6" s="56"/>
      <c r="E6" s="13"/>
      <c r="F6" s="79" t="str">
        <f>janv!F6</f>
        <v>arrivée</v>
      </c>
      <c r="G6" s="80"/>
      <c r="H6" s="81" t="str">
        <f>janv!H6</f>
        <v>départ</v>
      </c>
      <c r="I6" s="80"/>
      <c r="J6" s="81" t="str">
        <f>janv!J6</f>
        <v>arrivée</v>
      </c>
      <c r="K6" s="80"/>
      <c r="L6" s="81" t="str">
        <f>janv!L6</f>
        <v>départ</v>
      </c>
      <c r="M6" s="82"/>
      <c r="N6" s="81" t="str">
        <f>janv!N6</f>
        <v>arrivée</v>
      </c>
      <c r="O6" s="80"/>
      <c r="P6" s="81" t="str">
        <f>janv!P6</f>
        <v>départ</v>
      </c>
      <c r="Q6" s="83"/>
      <c r="R6" s="57"/>
      <c r="S6" s="76" t="str">
        <f>janv!S6</f>
        <v>TOTAL</v>
      </c>
      <c r="T6" s="84"/>
      <c r="U6" s="78" t="str">
        <f>janv!U6</f>
        <v>TOTAL</v>
      </c>
      <c r="V6" s="241" t="str">
        <f>janv!V6</f>
        <v>secteur d'activité</v>
      </c>
      <c r="W6" s="242"/>
      <c r="X6" s="242"/>
      <c r="Y6" s="243"/>
      <c r="Z6" s="244" t="str">
        <f>janv!Z6</f>
        <v>(1/10)</v>
      </c>
      <c r="AA6" s="164" t="str">
        <f>janv!AA6</f>
        <v>courante</v>
      </c>
      <c r="AB6" s="85" t="str">
        <f>janv!AB6</f>
        <v>préc.</v>
      </c>
      <c r="AC6" s="235" t="str">
        <f>janv!AC6</f>
        <v>HS</v>
      </c>
      <c r="AD6" s="245" t="str">
        <f>janv!AD6</f>
        <v>(sans médecin)</v>
      </c>
      <c r="AE6" s="245" t="str">
        <f>janv!AE6</f>
        <v>(médecin)</v>
      </c>
      <c r="AF6" s="246"/>
      <c r="AG6" s="87"/>
      <c r="AH6" s="88"/>
      <c r="AI6" s="89" t="str">
        <f>janv!AI6</f>
        <v>TOTAL</v>
      </c>
      <c r="AJ6" s="247" t="str">
        <f>janv!AJ6</f>
        <v>dées</v>
      </c>
      <c r="AK6" s="491"/>
    </row>
    <row r="7" spans="1:37" ht="13.5" thickBot="1" x14ac:dyDescent="0.25">
      <c r="A7" s="174" t="str">
        <f>janv!A7</f>
        <v>Jour</v>
      </c>
      <c r="B7" s="90"/>
      <c r="C7" s="91" t="s">
        <v>200</v>
      </c>
      <c r="D7" s="489" t="s">
        <v>201</v>
      </c>
      <c r="E7" s="488" t="s">
        <v>202</v>
      </c>
      <c r="F7" s="92" t="str">
        <f>janv!F7</f>
        <v>h</v>
      </c>
      <c r="G7" s="93" t="str">
        <f>janv!G7</f>
        <v>mm</v>
      </c>
      <c r="H7" s="94" t="str">
        <f>janv!H7</f>
        <v>h</v>
      </c>
      <c r="I7" s="93" t="str">
        <f>janv!I7</f>
        <v>mm</v>
      </c>
      <c r="J7" s="94" t="str">
        <f>janv!J7</f>
        <v>h</v>
      </c>
      <c r="K7" s="93" t="str">
        <f>janv!K7</f>
        <v>mm</v>
      </c>
      <c r="L7" s="94" t="str">
        <f>janv!L7</f>
        <v>h</v>
      </c>
      <c r="M7" s="93" t="str">
        <f>janv!M7</f>
        <v>mm</v>
      </c>
      <c r="N7" s="95" t="str">
        <f>janv!N7</f>
        <v>h</v>
      </c>
      <c r="O7" s="93" t="str">
        <f>janv!O7</f>
        <v>mm</v>
      </c>
      <c r="P7" s="96" t="str">
        <f>janv!P7</f>
        <v>h</v>
      </c>
      <c r="Q7" s="97" t="str">
        <f>janv!Q7</f>
        <v>mm</v>
      </c>
      <c r="R7" s="98"/>
      <c r="S7" s="99" t="str">
        <f>janv!S7</f>
        <v>h</v>
      </c>
      <c r="T7" s="100" t="str">
        <f>janv!T7</f>
        <v>mm</v>
      </c>
      <c r="U7" s="101" t="str">
        <f>janv!U7</f>
        <v>(1/100)</v>
      </c>
      <c r="V7" s="452" t="str">
        <f>janv!V7</f>
        <v>S1</v>
      </c>
      <c r="W7" s="451" t="str">
        <f>janv!W7</f>
        <v>S2</v>
      </c>
      <c r="X7" s="453" t="str">
        <f>janv!X7</f>
        <v>S3</v>
      </c>
      <c r="Y7" s="453" t="str">
        <f>janv!Y7</f>
        <v>S4</v>
      </c>
      <c r="Z7" s="102"/>
      <c r="AA7" s="248">
        <f>janv!AA7</f>
        <v>290</v>
      </c>
      <c r="AB7" s="249">
        <f>janv!AB7</f>
        <v>300</v>
      </c>
      <c r="AC7" s="485">
        <f>janv!AC7</f>
        <v>50</v>
      </c>
      <c r="AD7" s="250">
        <f>janv!AD7</f>
        <v>153</v>
      </c>
      <c r="AE7" s="250">
        <f>janv!AE7</f>
        <v>154</v>
      </c>
      <c r="AF7" s="251" t="str">
        <f>janv!AF7</f>
        <v>Heures</v>
      </c>
      <c r="AG7" s="249" t="str">
        <f>janv!AG7</f>
        <v>code</v>
      </c>
      <c r="AH7" s="252"/>
      <c r="AI7" s="253" t="str">
        <f>janv!AI7</f>
        <v>(1/10)</v>
      </c>
      <c r="AJ7" s="103" t="str">
        <f>janv!AJ7</f>
        <v>(1/10)</v>
      </c>
      <c r="AK7" s="491" t="s">
        <v>203</v>
      </c>
    </row>
    <row r="8" spans="1:37" ht="15" x14ac:dyDescent="0.2">
      <c r="A8" s="177">
        <f>B8</f>
        <v>43525</v>
      </c>
      <c r="B8" s="156">
        <v>43525</v>
      </c>
      <c r="C8" s="157">
        <v>1</v>
      </c>
      <c r="D8" s="158"/>
      <c r="E8" s="159"/>
      <c r="F8" s="107"/>
      <c r="G8" s="108"/>
      <c r="H8" s="109"/>
      <c r="I8" s="108"/>
      <c r="J8" s="109"/>
      <c r="K8" s="108"/>
      <c r="L8" s="109"/>
      <c r="M8" s="110"/>
      <c r="N8" s="111"/>
      <c r="O8" s="447"/>
      <c r="P8" s="112"/>
      <c r="Q8" s="449"/>
      <c r="R8" s="113">
        <f>((H8*60)+I8)-((F8*60)+G8)+((L8*60)+M8)-((J8*60)+K8)+((P8*60)+Q8)-((N8*60)+O8)</f>
        <v>0</v>
      </c>
      <c r="S8" s="114">
        <f>INT(R8/60)</f>
        <v>0</v>
      </c>
      <c r="T8" s="115">
        <f>R8-(60*S8)</f>
        <v>0</v>
      </c>
      <c r="U8" s="437">
        <f>S8+ROUND((100/60*T8)/100,2)</f>
        <v>0</v>
      </c>
      <c r="V8" s="116"/>
      <c r="W8" s="117"/>
      <c r="X8" s="118"/>
      <c r="Y8" s="118"/>
      <c r="Z8" s="254" t="str">
        <f>IF((V8+W8+X8+Y8=0),"",IF((V8+W8+X8+Y8)=U8,"OK","ERR"))</f>
        <v/>
      </c>
      <c r="AA8" s="122"/>
      <c r="AB8" s="119"/>
      <c r="AC8" s="120"/>
      <c r="AD8" s="121"/>
      <c r="AE8" s="121"/>
      <c r="AF8" s="122"/>
      <c r="AG8" s="160"/>
      <c r="AH8" s="254" t="str">
        <f>IF((AI8=0),"",IF((U8+AI8)&gt;8.4,"?",""))</f>
        <v/>
      </c>
      <c r="AI8" s="133">
        <f t="shared" ref="AI8:AI38" si="0">SUM(AA8:AF8)</f>
        <v>0</v>
      </c>
      <c r="AJ8" s="133">
        <f t="shared" ref="AJ8:AJ38" si="1">U8+AI8</f>
        <v>0</v>
      </c>
      <c r="AK8" s="492"/>
    </row>
    <row r="9" spans="1:37" ht="15" x14ac:dyDescent="0.2">
      <c r="A9" s="175">
        <f t="shared" ref="A9:A38" si="2">B9</f>
        <v>43526</v>
      </c>
      <c r="B9" s="124">
        <f t="shared" ref="B9:B38" si="3">B8+1</f>
        <v>43526</v>
      </c>
      <c r="C9" s="125"/>
      <c r="D9" s="126"/>
      <c r="E9" s="127"/>
      <c r="F9" s="107"/>
      <c r="G9" s="108"/>
      <c r="H9" s="109"/>
      <c r="I9" s="108"/>
      <c r="J9" s="109"/>
      <c r="K9" s="108"/>
      <c r="L9" s="109"/>
      <c r="M9" s="110"/>
      <c r="N9" s="111"/>
      <c r="O9" s="447"/>
      <c r="P9" s="112"/>
      <c r="Q9" s="449"/>
      <c r="R9" s="113">
        <f t="shared" ref="R9:R38" si="4">((H9*60)+I9)-((F9*60)+G9)+((L9*60)+M9)-((J9*60)+K9)+((P9*60)+Q9)-((N9*60)+O9)</f>
        <v>0</v>
      </c>
      <c r="S9" s="114">
        <f t="shared" ref="S9:S38" si="5">INT(R9/60)</f>
        <v>0</v>
      </c>
      <c r="T9" s="115">
        <f t="shared" ref="T9:T38" si="6">R9-(60*S9)</f>
        <v>0</v>
      </c>
      <c r="U9" s="437">
        <f t="shared" ref="U9:U38" si="7">S9+ROUND((100/60*T9)/100,2)</f>
        <v>0</v>
      </c>
      <c r="V9" s="116"/>
      <c r="W9" s="117"/>
      <c r="X9" s="118"/>
      <c r="Y9" s="118"/>
      <c r="Z9" s="254" t="str">
        <f t="shared" ref="Z9:Z38" si="8">IF((V9+W9+X9+Y9=0),"",IF((V9+W9+X9+Y9)=U9,"OK","ERR"))</f>
        <v/>
      </c>
      <c r="AA9" s="131"/>
      <c r="AB9" s="128"/>
      <c r="AC9" s="129"/>
      <c r="AD9" s="130"/>
      <c r="AE9" s="130"/>
      <c r="AF9" s="131"/>
      <c r="AG9" s="132"/>
      <c r="AH9" s="254" t="str">
        <f t="shared" ref="AH9:AH38" si="9">IF((AI9=0),"",IF((U9+AI9)&gt;8.4,"?",""))</f>
        <v/>
      </c>
      <c r="AI9" s="133">
        <f t="shared" si="0"/>
        <v>0</v>
      </c>
      <c r="AJ9" s="133">
        <f t="shared" si="1"/>
        <v>0</v>
      </c>
      <c r="AK9" s="492"/>
    </row>
    <row r="10" spans="1:37" ht="15" x14ac:dyDescent="0.2">
      <c r="A10" s="175">
        <f t="shared" si="2"/>
        <v>43527</v>
      </c>
      <c r="B10" s="124">
        <f t="shared" si="3"/>
        <v>43527</v>
      </c>
      <c r="C10" s="125"/>
      <c r="D10" s="126"/>
      <c r="E10" s="127"/>
      <c r="F10" s="107"/>
      <c r="G10" s="108"/>
      <c r="H10" s="109"/>
      <c r="I10" s="108"/>
      <c r="J10" s="109"/>
      <c r="K10" s="108"/>
      <c r="L10" s="109"/>
      <c r="M10" s="110"/>
      <c r="N10" s="111"/>
      <c r="O10" s="447"/>
      <c r="P10" s="112"/>
      <c r="Q10" s="449"/>
      <c r="R10" s="113">
        <f t="shared" si="4"/>
        <v>0</v>
      </c>
      <c r="S10" s="114">
        <f t="shared" si="5"/>
        <v>0</v>
      </c>
      <c r="T10" s="115">
        <f t="shared" si="6"/>
        <v>0</v>
      </c>
      <c r="U10" s="437">
        <f t="shared" si="7"/>
        <v>0</v>
      </c>
      <c r="V10" s="116"/>
      <c r="W10" s="117"/>
      <c r="X10" s="118"/>
      <c r="Y10" s="118"/>
      <c r="Z10" s="254" t="str">
        <f t="shared" si="8"/>
        <v/>
      </c>
      <c r="AA10" s="131"/>
      <c r="AB10" s="128"/>
      <c r="AC10" s="129"/>
      <c r="AD10" s="130"/>
      <c r="AE10" s="130"/>
      <c r="AF10" s="131"/>
      <c r="AG10" s="132"/>
      <c r="AH10" s="254" t="str">
        <f t="shared" si="9"/>
        <v/>
      </c>
      <c r="AI10" s="133">
        <f t="shared" si="0"/>
        <v>0</v>
      </c>
      <c r="AJ10" s="133">
        <f t="shared" si="1"/>
        <v>0</v>
      </c>
      <c r="AK10" s="493"/>
    </row>
    <row r="11" spans="1:37" ht="15" x14ac:dyDescent="0.2">
      <c r="A11" s="175">
        <f t="shared" si="2"/>
        <v>43528</v>
      </c>
      <c r="B11" s="124">
        <f t="shared" si="3"/>
        <v>43528</v>
      </c>
      <c r="C11" s="125">
        <v>1</v>
      </c>
      <c r="D11" s="126"/>
      <c r="E11" s="127"/>
      <c r="F11" s="107"/>
      <c r="G11" s="108"/>
      <c r="H11" s="109"/>
      <c r="I11" s="108"/>
      <c r="J11" s="109"/>
      <c r="K11" s="108"/>
      <c r="L11" s="109"/>
      <c r="M11" s="110"/>
      <c r="N11" s="111"/>
      <c r="O11" s="447"/>
      <c r="P11" s="112"/>
      <c r="Q11" s="449"/>
      <c r="R11" s="113">
        <f t="shared" si="4"/>
        <v>0</v>
      </c>
      <c r="S11" s="114">
        <f t="shared" si="5"/>
        <v>0</v>
      </c>
      <c r="T11" s="115">
        <f t="shared" si="6"/>
        <v>0</v>
      </c>
      <c r="U11" s="437">
        <f t="shared" si="7"/>
        <v>0</v>
      </c>
      <c r="V11" s="116"/>
      <c r="W11" s="117"/>
      <c r="X11" s="118"/>
      <c r="Y11" s="118"/>
      <c r="Z11" s="254" t="str">
        <f t="shared" si="8"/>
        <v/>
      </c>
      <c r="AA11" s="131"/>
      <c r="AB11" s="128"/>
      <c r="AC11" s="129"/>
      <c r="AD11" s="130"/>
      <c r="AE11" s="130"/>
      <c r="AF11" s="131"/>
      <c r="AG11" s="132"/>
      <c r="AH11" s="254" t="str">
        <f t="shared" si="9"/>
        <v/>
      </c>
      <c r="AI11" s="133">
        <f t="shared" si="0"/>
        <v>0</v>
      </c>
      <c r="AJ11" s="133">
        <f t="shared" si="1"/>
        <v>0</v>
      </c>
      <c r="AK11" s="492"/>
    </row>
    <row r="12" spans="1:37" ht="15" x14ac:dyDescent="0.2">
      <c r="A12" s="175">
        <f t="shared" si="2"/>
        <v>43529</v>
      </c>
      <c r="B12" s="124">
        <f t="shared" si="3"/>
        <v>43529</v>
      </c>
      <c r="C12" s="125">
        <v>1</v>
      </c>
      <c r="D12" s="126"/>
      <c r="E12" s="127"/>
      <c r="F12" s="107"/>
      <c r="G12" s="108"/>
      <c r="H12" s="109"/>
      <c r="I12" s="108"/>
      <c r="J12" s="109"/>
      <c r="K12" s="108"/>
      <c r="L12" s="109"/>
      <c r="M12" s="110"/>
      <c r="N12" s="111"/>
      <c r="O12" s="447"/>
      <c r="P12" s="112"/>
      <c r="Q12" s="449"/>
      <c r="R12" s="113">
        <f t="shared" si="4"/>
        <v>0</v>
      </c>
      <c r="S12" s="114">
        <f t="shared" si="5"/>
        <v>0</v>
      </c>
      <c r="T12" s="115">
        <f t="shared" si="6"/>
        <v>0</v>
      </c>
      <c r="U12" s="437">
        <f t="shared" si="7"/>
        <v>0</v>
      </c>
      <c r="V12" s="116"/>
      <c r="W12" s="117"/>
      <c r="X12" s="118"/>
      <c r="Y12" s="118"/>
      <c r="Z12" s="254" t="str">
        <f t="shared" si="8"/>
        <v/>
      </c>
      <c r="AA12" s="131"/>
      <c r="AB12" s="128"/>
      <c r="AC12" s="129"/>
      <c r="AD12" s="130"/>
      <c r="AE12" s="130"/>
      <c r="AF12" s="131"/>
      <c r="AG12" s="132"/>
      <c r="AH12" s="254" t="str">
        <f t="shared" si="9"/>
        <v/>
      </c>
      <c r="AI12" s="133">
        <f t="shared" si="0"/>
        <v>0</v>
      </c>
      <c r="AJ12" s="133">
        <f t="shared" si="1"/>
        <v>0</v>
      </c>
      <c r="AK12" s="492"/>
    </row>
    <row r="13" spans="1:37" ht="15" x14ac:dyDescent="0.2">
      <c r="A13" s="175">
        <f t="shared" si="2"/>
        <v>43530</v>
      </c>
      <c r="B13" s="124">
        <f t="shared" si="3"/>
        <v>43530</v>
      </c>
      <c r="C13" s="125">
        <v>1</v>
      </c>
      <c r="D13" s="126"/>
      <c r="E13" s="127"/>
      <c r="F13" s="107"/>
      <c r="G13" s="108"/>
      <c r="H13" s="109"/>
      <c r="I13" s="108"/>
      <c r="J13" s="109"/>
      <c r="K13" s="108"/>
      <c r="L13" s="109"/>
      <c r="M13" s="110"/>
      <c r="N13" s="111"/>
      <c r="O13" s="447"/>
      <c r="P13" s="112"/>
      <c r="Q13" s="449"/>
      <c r="R13" s="113">
        <f t="shared" si="4"/>
        <v>0</v>
      </c>
      <c r="S13" s="114">
        <f t="shared" si="5"/>
        <v>0</v>
      </c>
      <c r="T13" s="115">
        <f t="shared" si="6"/>
        <v>0</v>
      </c>
      <c r="U13" s="437">
        <f t="shared" si="7"/>
        <v>0</v>
      </c>
      <c r="V13" s="116"/>
      <c r="W13" s="117"/>
      <c r="X13" s="118"/>
      <c r="Y13" s="118"/>
      <c r="Z13" s="254" t="str">
        <f t="shared" si="8"/>
        <v/>
      </c>
      <c r="AA13" s="131"/>
      <c r="AB13" s="128"/>
      <c r="AC13" s="129"/>
      <c r="AD13" s="130"/>
      <c r="AE13" s="130"/>
      <c r="AF13" s="131"/>
      <c r="AG13" s="132"/>
      <c r="AH13" s="254" t="str">
        <f t="shared" si="9"/>
        <v/>
      </c>
      <c r="AI13" s="133">
        <f t="shared" si="0"/>
        <v>0</v>
      </c>
      <c r="AJ13" s="133">
        <f t="shared" si="1"/>
        <v>0</v>
      </c>
      <c r="AK13" s="493"/>
    </row>
    <row r="14" spans="1:37" ht="15" x14ac:dyDescent="0.2">
      <c r="A14" s="175">
        <f t="shared" si="2"/>
        <v>43531</v>
      </c>
      <c r="B14" s="124">
        <f t="shared" si="3"/>
        <v>43531</v>
      </c>
      <c r="C14" s="125">
        <v>1</v>
      </c>
      <c r="D14" s="126"/>
      <c r="E14" s="127"/>
      <c r="F14" s="107"/>
      <c r="G14" s="108"/>
      <c r="H14" s="109"/>
      <c r="I14" s="108"/>
      <c r="J14" s="109"/>
      <c r="K14" s="108"/>
      <c r="L14" s="109"/>
      <c r="M14" s="110"/>
      <c r="N14" s="111"/>
      <c r="O14" s="447"/>
      <c r="P14" s="112"/>
      <c r="Q14" s="449"/>
      <c r="R14" s="113">
        <f t="shared" si="4"/>
        <v>0</v>
      </c>
      <c r="S14" s="114">
        <f t="shared" si="5"/>
        <v>0</v>
      </c>
      <c r="T14" s="115">
        <f t="shared" si="6"/>
        <v>0</v>
      </c>
      <c r="U14" s="437">
        <f t="shared" si="7"/>
        <v>0</v>
      </c>
      <c r="V14" s="116"/>
      <c r="W14" s="117"/>
      <c r="X14" s="118"/>
      <c r="Y14" s="118"/>
      <c r="Z14" s="254" t="str">
        <f t="shared" si="8"/>
        <v/>
      </c>
      <c r="AA14" s="131"/>
      <c r="AB14" s="128"/>
      <c r="AC14" s="129"/>
      <c r="AD14" s="130"/>
      <c r="AE14" s="130"/>
      <c r="AF14" s="131"/>
      <c r="AG14" s="132"/>
      <c r="AH14" s="254" t="str">
        <f t="shared" si="9"/>
        <v/>
      </c>
      <c r="AI14" s="133">
        <f t="shared" si="0"/>
        <v>0</v>
      </c>
      <c r="AJ14" s="133">
        <f t="shared" si="1"/>
        <v>0</v>
      </c>
      <c r="AK14" s="492"/>
    </row>
    <row r="15" spans="1:37" ht="15" x14ac:dyDescent="0.2">
      <c r="A15" s="177">
        <f t="shared" si="2"/>
        <v>43532</v>
      </c>
      <c r="B15" s="124">
        <f t="shared" si="3"/>
        <v>43532</v>
      </c>
      <c r="C15" s="125">
        <v>1</v>
      </c>
      <c r="D15" s="126"/>
      <c r="E15" s="127"/>
      <c r="F15" s="107"/>
      <c r="G15" s="108"/>
      <c r="H15" s="109"/>
      <c r="I15" s="108"/>
      <c r="J15" s="109"/>
      <c r="K15" s="108"/>
      <c r="L15" s="109"/>
      <c r="M15" s="110"/>
      <c r="N15" s="111"/>
      <c r="O15" s="447"/>
      <c r="P15" s="112"/>
      <c r="Q15" s="449"/>
      <c r="R15" s="113">
        <f t="shared" si="4"/>
        <v>0</v>
      </c>
      <c r="S15" s="114">
        <f t="shared" si="5"/>
        <v>0</v>
      </c>
      <c r="T15" s="115">
        <f t="shared" si="6"/>
        <v>0</v>
      </c>
      <c r="U15" s="437">
        <f t="shared" si="7"/>
        <v>0</v>
      </c>
      <c r="V15" s="116"/>
      <c r="W15" s="117"/>
      <c r="X15" s="118"/>
      <c r="Y15" s="118"/>
      <c r="Z15" s="254" t="str">
        <f t="shared" si="8"/>
        <v/>
      </c>
      <c r="AA15" s="131"/>
      <c r="AB15" s="128"/>
      <c r="AC15" s="129"/>
      <c r="AD15" s="130"/>
      <c r="AE15" s="130"/>
      <c r="AF15" s="131"/>
      <c r="AG15" s="132"/>
      <c r="AH15" s="254" t="str">
        <f t="shared" si="9"/>
        <v/>
      </c>
      <c r="AI15" s="133">
        <f t="shared" si="0"/>
        <v>0</v>
      </c>
      <c r="AJ15" s="133">
        <f t="shared" si="1"/>
        <v>0</v>
      </c>
      <c r="AK15" s="492"/>
    </row>
    <row r="16" spans="1:37" ht="15" x14ac:dyDescent="0.2">
      <c r="A16" s="175">
        <f t="shared" si="2"/>
        <v>43533</v>
      </c>
      <c r="B16" s="124">
        <f t="shared" si="3"/>
        <v>43533</v>
      </c>
      <c r="C16" s="125"/>
      <c r="D16" s="126"/>
      <c r="E16" s="127"/>
      <c r="F16" s="107"/>
      <c r="G16" s="108"/>
      <c r="H16" s="109"/>
      <c r="I16" s="108"/>
      <c r="J16" s="109"/>
      <c r="K16" s="108"/>
      <c r="L16" s="109"/>
      <c r="M16" s="110"/>
      <c r="N16" s="111"/>
      <c r="O16" s="447"/>
      <c r="P16" s="112"/>
      <c r="Q16" s="449"/>
      <c r="R16" s="113">
        <f t="shared" si="4"/>
        <v>0</v>
      </c>
      <c r="S16" s="114">
        <f t="shared" si="5"/>
        <v>0</v>
      </c>
      <c r="T16" s="115">
        <f t="shared" si="6"/>
        <v>0</v>
      </c>
      <c r="U16" s="437">
        <f t="shared" si="7"/>
        <v>0</v>
      </c>
      <c r="V16" s="116"/>
      <c r="W16" s="117"/>
      <c r="X16" s="118"/>
      <c r="Y16" s="118"/>
      <c r="Z16" s="254" t="str">
        <f t="shared" si="8"/>
        <v/>
      </c>
      <c r="AA16" s="131"/>
      <c r="AB16" s="128"/>
      <c r="AC16" s="129"/>
      <c r="AD16" s="130"/>
      <c r="AE16" s="130"/>
      <c r="AF16" s="131"/>
      <c r="AG16" s="132"/>
      <c r="AH16" s="254" t="str">
        <f t="shared" si="9"/>
        <v/>
      </c>
      <c r="AI16" s="133">
        <f t="shared" si="0"/>
        <v>0</v>
      </c>
      <c r="AJ16" s="133">
        <f t="shared" si="1"/>
        <v>0</v>
      </c>
      <c r="AK16" s="492"/>
    </row>
    <row r="17" spans="1:37" ht="15" x14ac:dyDescent="0.2">
      <c r="A17" s="175">
        <f t="shared" si="2"/>
        <v>43534</v>
      </c>
      <c r="B17" s="124">
        <f>B16+1</f>
        <v>43534</v>
      </c>
      <c r="C17" s="125"/>
      <c r="D17" s="126"/>
      <c r="E17" s="127"/>
      <c r="F17" s="107"/>
      <c r="G17" s="108"/>
      <c r="H17" s="109"/>
      <c r="I17" s="108"/>
      <c r="J17" s="109"/>
      <c r="K17" s="108"/>
      <c r="L17" s="109"/>
      <c r="M17" s="110"/>
      <c r="N17" s="111"/>
      <c r="O17" s="447"/>
      <c r="P17" s="112"/>
      <c r="Q17" s="449"/>
      <c r="R17" s="113">
        <f t="shared" si="4"/>
        <v>0</v>
      </c>
      <c r="S17" s="114">
        <f t="shared" si="5"/>
        <v>0</v>
      </c>
      <c r="T17" s="115">
        <f t="shared" si="6"/>
        <v>0</v>
      </c>
      <c r="U17" s="437">
        <f t="shared" si="7"/>
        <v>0</v>
      </c>
      <c r="V17" s="116"/>
      <c r="W17" s="117"/>
      <c r="X17" s="118"/>
      <c r="Y17" s="118"/>
      <c r="Z17" s="254" t="str">
        <f t="shared" si="8"/>
        <v/>
      </c>
      <c r="AA17" s="131"/>
      <c r="AB17" s="128"/>
      <c r="AC17" s="129"/>
      <c r="AD17" s="130"/>
      <c r="AE17" s="130"/>
      <c r="AF17" s="131"/>
      <c r="AG17" s="132"/>
      <c r="AH17" s="254" t="str">
        <f t="shared" si="9"/>
        <v/>
      </c>
      <c r="AI17" s="133">
        <f t="shared" si="0"/>
        <v>0</v>
      </c>
      <c r="AJ17" s="133">
        <f t="shared" si="1"/>
        <v>0</v>
      </c>
      <c r="AK17" s="492"/>
    </row>
    <row r="18" spans="1:37" ht="15" x14ac:dyDescent="0.2">
      <c r="A18" s="175">
        <f t="shared" si="2"/>
        <v>43535</v>
      </c>
      <c r="B18" s="124">
        <f t="shared" si="3"/>
        <v>43535</v>
      </c>
      <c r="C18" s="125">
        <v>1</v>
      </c>
      <c r="D18" s="126"/>
      <c r="E18" s="127"/>
      <c r="F18" s="107">
        <v>8</v>
      </c>
      <c r="G18" s="108">
        <v>0</v>
      </c>
      <c r="H18" s="109">
        <v>12</v>
      </c>
      <c r="I18" s="108">
        <v>0</v>
      </c>
      <c r="J18" s="109">
        <v>12</v>
      </c>
      <c r="K18" s="108">
        <v>45</v>
      </c>
      <c r="L18" s="109">
        <v>17</v>
      </c>
      <c r="M18" s="110">
        <v>15</v>
      </c>
      <c r="N18" s="111"/>
      <c r="O18" s="447"/>
      <c r="P18" s="112"/>
      <c r="Q18" s="449"/>
      <c r="R18" s="113">
        <f t="shared" si="4"/>
        <v>510</v>
      </c>
      <c r="S18" s="114">
        <f t="shared" si="5"/>
        <v>8</v>
      </c>
      <c r="T18" s="115">
        <f t="shared" si="6"/>
        <v>30</v>
      </c>
      <c r="U18" s="437">
        <f t="shared" si="7"/>
        <v>8.5</v>
      </c>
      <c r="V18" s="116"/>
      <c r="W18" s="117"/>
      <c r="X18" s="118"/>
      <c r="Y18" s="118"/>
      <c r="Z18" s="254" t="str">
        <f t="shared" si="8"/>
        <v/>
      </c>
      <c r="AA18" s="131"/>
      <c r="AB18" s="128"/>
      <c r="AC18" s="129"/>
      <c r="AD18" s="130"/>
      <c r="AE18" s="130"/>
      <c r="AF18" s="131"/>
      <c r="AG18" s="132"/>
      <c r="AH18" s="254" t="str">
        <f t="shared" si="9"/>
        <v/>
      </c>
      <c r="AI18" s="133">
        <f t="shared" si="0"/>
        <v>0</v>
      </c>
      <c r="AJ18" s="133">
        <f t="shared" si="1"/>
        <v>8.5</v>
      </c>
      <c r="AK18" s="492"/>
    </row>
    <row r="19" spans="1:37" ht="15" x14ac:dyDescent="0.2">
      <c r="A19" s="175">
        <f t="shared" si="2"/>
        <v>43536</v>
      </c>
      <c r="B19" s="124">
        <f t="shared" si="3"/>
        <v>43536</v>
      </c>
      <c r="C19" s="125">
        <v>1</v>
      </c>
      <c r="D19" s="126"/>
      <c r="E19" s="127"/>
      <c r="F19" s="107">
        <v>7</v>
      </c>
      <c r="G19" s="108">
        <v>55</v>
      </c>
      <c r="H19" s="109">
        <v>12</v>
      </c>
      <c r="I19" s="108">
        <v>0</v>
      </c>
      <c r="J19" s="109">
        <v>12</v>
      </c>
      <c r="K19" s="108">
        <v>45</v>
      </c>
      <c r="L19" s="109">
        <v>17</v>
      </c>
      <c r="M19" s="110">
        <v>15</v>
      </c>
      <c r="N19" s="111"/>
      <c r="O19" s="447"/>
      <c r="P19" s="112"/>
      <c r="Q19" s="449"/>
      <c r="R19" s="113">
        <f t="shared" si="4"/>
        <v>515</v>
      </c>
      <c r="S19" s="114">
        <f t="shared" si="5"/>
        <v>8</v>
      </c>
      <c r="T19" s="115">
        <f t="shared" si="6"/>
        <v>35</v>
      </c>
      <c r="U19" s="437">
        <f t="shared" si="7"/>
        <v>8.58</v>
      </c>
      <c r="V19" s="116"/>
      <c r="W19" s="117"/>
      <c r="X19" s="118"/>
      <c r="Y19" s="118"/>
      <c r="Z19" s="254" t="str">
        <f t="shared" si="8"/>
        <v/>
      </c>
      <c r="AA19" s="131"/>
      <c r="AB19" s="128"/>
      <c r="AC19" s="129"/>
      <c r="AD19" s="130"/>
      <c r="AE19" s="130"/>
      <c r="AF19" s="131"/>
      <c r="AG19" s="132"/>
      <c r="AH19" s="254" t="str">
        <f t="shared" si="9"/>
        <v/>
      </c>
      <c r="AI19" s="133">
        <f t="shared" si="0"/>
        <v>0</v>
      </c>
      <c r="AJ19" s="133">
        <f t="shared" si="1"/>
        <v>8.58</v>
      </c>
      <c r="AK19" s="492"/>
    </row>
    <row r="20" spans="1:37" ht="15" x14ac:dyDescent="0.2">
      <c r="A20" s="175">
        <f t="shared" si="2"/>
        <v>43537</v>
      </c>
      <c r="B20" s="124">
        <f t="shared" si="3"/>
        <v>43537</v>
      </c>
      <c r="C20" s="125">
        <v>1</v>
      </c>
      <c r="D20" s="126"/>
      <c r="E20" s="127"/>
      <c r="F20" s="107">
        <v>7</v>
      </c>
      <c r="G20" s="108">
        <v>45</v>
      </c>
      <c r="H20" s="109">
        <v>12</v>
      </c>
      <c r="I20" s="108">
        <v>10</v>
      </c>
      <c r="J20" s="109">
        <v>12</v>
      </c>
      <c r="K20" s="108">
        <v>45</v>
      </c>
      <c r="L20" s="109">
        <v>16</v>
      </c>
      <c r="M20" s="110">
        <v>45</v>
      </c>
      <c r="N20" s="111"/>
      <c r="O20" s="447"/>
      <c r="P20" s="112"/>
      <c r="Q20" s="449"/>
      <c r="R20" s="113">
        <f t="shared" si="4"/>
        <v>505</v>
      </c>
      <c r="S20" s="114">
        <f t="shared" si="5"/>
        <v>8</v>
      </c>
      <c r="T20" s="115">
        <f t="shared" si="6"/>
        <v>25</v>
      </c>
      <c r="U20" s="437">
        <f t="shared" si="7"/>
        <v>8.42</v>
      </c>
      <c r="V20" s="116"/>
      <c r="W20" s="117"/>
      <c r="X20" s="118"/>
      <c r="Y20" s="118"/>
      <c r="Z20" s="254" t="str">
        <f t="shared" si="8"/>
        <v/>
      </c>
      <c r="AA20" s="131"/>
      <c r="AB20" s="128"/>
      <c r="AC20" s="129"/>
      <c r="AD20" s="130"/>
      <c r="AE20" s="130"/>
      <c r="AF20" s="131"/>
      <c r="AG20" s="132"/>
      <c r="AH20" s="254" t="str">
        <f t="shared" si="9"/>
        <v/>
      </c>
      <c r="AI20" s="133">
        <f t="shared" si="0"/>
        <v>0</v>
      </c>
      <c r="AJ20" s="133">
        <f t="shared" si="1"/>
        <v>8.42</v>
      </c>
      <c r="AK20" s="492"/>
    </row>
    <row r="21" spans="1:37" ht="15" x14ac:dyDescent="0.2">
      <c r="A21" s="175">
        <f t="shared" si="2"/>
        <v>43538</v>
      </c>
      <c r="B21" s="124">
        <f t="shared" si="3"/>
        <v>43538</v>
      </c>
      <c r="C21" s="125">
        <v>1</v>
      </c>
      <c r="D21" s="126"/>
      <c r="E21" s="127"/>
      <c r="F21" s="107"/>
      <c r="G21" s="108"/>
      <c r="H21" s="109"/>
      <c r="I21" s="108"/>
      <c r="J21" s="109"/>
      <c r="K21" s="108"/>
      <c r="L21" s="109"/>
      <c r="M21" s="110"/>
      <c r="N21" s="111"/>
      <c r="O21" s="447"/>
      <c r="P21" s="112"/>
      <c r="Q21" s="449"/>
      <c r="R21" s="113">
        <f t="shared" si="4"/>
        <v>0</v>
      </c>
      <c r="S21" s="114">
        <f t="shared" si="5"/>
        <v>0</v>
      </c>
      <c r="T21" s="115">
        <f t="shared" si="6"/>
        <v>0</v>
      </c>
      <c r="U21" s="437">
        <f t="shared" si="7"/>
        <v>0</v>
      </c>
      <c r="V21" s="116"/>
      <c r="W21" s="117"/>
      <c r="X21" s="118"/>
      <c r="Y21" s="118"/>
      <c r="Z21" s="254" t="str">
        <f t="shared" si="8"/>
        <v/>
      </c>
      <c r="AA21" s="131"/>
      <c r="AB21" s="128"/>
      <c r="AC21" s="129"/>
      <c r="AD21" s="130"/>
      <c r="AE21" s="130"/>
      <c r="AF21" s="131"/>
      <c r="AG21" s="132"/>
      <c r="AH21" s="254" t="str">
        <f t="shared" si="9"/>
        <v/>
      </c>
      <c r="AI21" s="133">
        <f t="shared" si="0"/>
        <v>0</v>
      </c>
      <c r="AJ21" s="133">
        <f t="shared" si="1"/>
        <v>0</v>
      </c>
      <c r="AK21" s="492"/>
    </row>
    <row r="22" spans="1:37" ht="15" x14ac:dyDescent="0.2">
      <c r="A22" s="177">
        <f t="shared" si="2"/>
        <v>43539</v>
      </c>
      <c r="B22" s="124">
        <f t="shared" si="3"/>
        <v>43539</v>
      </c>
      <c r="C22" s="125">
        <v>1</v>
      </c>
      <c r="D22" s="126"/>
      <c r="E22" s="127"/>
      <c r="F22" s="107"/>
      <c r="G22" s="108"/>
      <c r="H22" s="109"/>
      <c r="I22" s="108"/>
      <c r="J22" s="109"/>
      <c r="K22" s="108"/>
      <c r="L22" s="109"/>
      <c r="M22" s="110"/>
      <c r="N22" s="111"/>
      <c r="O22" s="447"/>
      <c r="P22" s="112"/>
      <c r="Q22" s="449"/>
      <c r="R22" s="113">
        <f t="shared" si="4"/>
        <v>0</v>
      </c>
      <c r="S22" s="114">
        <f t="shared" si="5"/>
        <v>0</v>
      </c>
      <c r="T22" s="115">
        <f t="shared" si="6"/>
        <v>0</v>
      </c>
      <c r="U22" s="437">
        <f t="shared" si="7"/>
        <v>0</v>
      </c>
      <c r="V22" s="116"/>
      <c r="W22" s="117"/>
      <c r="X22" s="118"/>
      <c r="Y22" s="118"/>
      <c r="Z22" s="254" t="str">
        <f t="shared" si="8"/>
        <v/>
      </c>
      <c r="AA22" s="131"/>
      <c r="AB22" s="128"/>
      <c r="AC22" s="129"/>
      <c r="AD22" s="130"/>
      <c r="AE22" s="130"/>
      <c r="AF22" s="131"/>
      <c r="AG22" s="132"/>
      <c r="AH22" s="254" t="str">
        <f t="shared" si="9"/>
        <v/>
      </c>
      <c r="AI22" s="133">
        <f t="shared" si="0"/>
        <v>0</v>
      </c>
      <c r="AJ22" s="133">
        <f t="shared" si="1"/>
        <v>0</v>
      </c>
      <c r="AK22" s="492"/>
    </row>
    <row r="23" spans="1:37" ht="15" x14ac:dyDescent="0.2">
      <c r="A23" s="175">
        <f t="shared" si="2"/>
        <v>43540</v>
      </c>
      <c r="B23" s="124">
        <f t="shared" si="3"/>
        <v>43540</v>
      </c>
      <c r="C23" s="125"/>
      <c r="D23" s="126"/>
      <c r="E23" s="127"/>
      <c r="F23" s="107"/>
      <c r="G23" s="108"/>
      <c r="H23" s="109"/>
      <c r="I23" s="108"/>
      <c r="J23" s="109"/>
      <c r="K23" s="108"/>
      <c r="L23" s="109"/>
      <c r="M23" s="110"/>
      <c r="N23" s="111"/>
      <c r="O23" s="447"/>
      <c r="P23" s="112"/>
      <c r="Q23" s="449"/>
      <c r="R23" s="113">
        <f t="shared" si="4"/>
        <v>0</v>
      </c>
      <c r="S23" s="114">
        <f t="shared" si="5"/>
        <v>0</v>
      </c>
      <c r="T23" s="115">
        <f t="shared" si="6"/>
        <v>0</v>
      </c>
      <c r="U23" s="437">
        <f t="shared" si="7"/>
        <v>0</v>
      </c>
      <c r="V23" s="116"/>
      <c r="W23" s="117"/>
      <c r="X23" s="118"/>
      <c r="Y23" s="118"/>
      <c r="Z23" s="254" t="str">
        <f t="shared" si="8"/>
        <v/>
      </c>
      <c r="AA23" s="131"/>
      <c r="AB23" s="128"/>
      <c r="AC23" s="129"/>
      <c r="AD23" s="130"/>
      <c r="AE23" s="130"/>
      <c r="AF23" s="131"/>
      <c r="AG23" s="132"/>
      <c r="AH23" s="254" t="str">
        <f t="shared" si="9"/>
        <v/>
      </c>
      <c r="AI23" s="133">
        <f t="shared" si="0"/>
        <v>0</v>
      </c>
      <c r="AJ23" s="133">
        <f t="shared" si="1"/>
        <v>0</v>
      </c>
      <c r="AK23" s="492"/>
    </row>
    <row r="24" spans="1:37" ht="15" x14ac:dyDescent="0.2">
      <c r="A24" s="175">
        <f t="shared" si="2"/>
        <v>43541</v>
      </c>
      <c r="B24" s="124">
        <f t="shared" si="3"/>
        <v>43541</v>
      </c>
      <c r="C24" s="125"/>
      <c r="D24" s="126"/>
      <c r="E24" s="127"/>
      <c r="F24" s="107"/>
      <c r="G24" s="108"/>
      <c r="H24" s="109"/>
      <c r="I24" s="108"/>
      <c r="J24" s="109"/>
      <c r="K24" s="108"/>
      <c r="L24" s="109"/>
      <c r="M24" s="110"/>
      <c r="N24" s="111"/>
      <c r="O24" s="447"/>
      <c r="P24" s="112"/>
      <c r="Q24" s="449"/>
      <c r="R24" s="113">
        <f t="shared" si="4"/>
        <v>0</v>
      </c>
      <c r="S24" s="114">
        <f t="shared" si="5"/>
        <v>0</v>
      </c>
      <c r="T24" s="115">
        <f t="shared" si="6"/>
        <v>0</v>
      </c>
      <c r="U24" s="437">
        <f t="shared" si="7"/>
        <v>0</v>
      </c>
      <c r="V24" s="116"/>
      <c r="W24" s="117"/>
      <c r="X24" s="118"/>
      <c r="Y24" s="118"/>
      <c r="Z24" s="254" t="str">
        <f t="shared" si="8"/>
        <v/>
      </c>
      <c r="AA24" s="131"/>
      <c r="AB24" s="128"/>
      <c r="AC24" s="129"/>
      <c r="AD24" s="130"/>
      <c r="AE24" s="130"/>
      <c r="AF24" s="131"/>
      <c r="AG24" s="132"/>
      <c r="AH24" s="254" t="str">
        <f t="shared" si="9"/>
        <v/>
      </c>
      <c r="AI24" s="133">
        <f t="shared" si="0"/>
        <v>0</v>
      </c>
      <c r="AJ24" s="133">
        <f t="shared" si="1"/>
        <v>0</v>
      </c>
      <c r="AK24" s="492"/>
    </row>
    <row r="25" spans="1:37" ht="15" x14ac:dyDescent="0.2">
      <c r="A25" s="175">
        <f t="shared" si="2"/>
        <v>43542</v>
      </c>
      <c r="B25" s="124">
        <f t="shared" si="3"/>
        <v>43542</v>
      </c>
      <c r="C25" s="125">
        <v>1</v>
      </c>
      <c r="D25" s="126"/>
      <c r="E25" s="127"/>
      <c r="F25" s="107"/>
      <c r="G25" s="108"/>
      <c r="H25" s="109"/>
      <c r="I25" s="108"/>
      <c r="J25" s="109"/>
      <c r="K25" s="108"/>
      <c r="L25" s="109"/>
      <c r="M25" s="110"/>
      <c r="N25" s="111"/>
      <c r="O25" s="447"/>
      <c r="P25" s="112"/>
      <c r="Q25" s="449"/>
      <c r="R25" s="113">
        <f t="shared" si="4"/>
        <v>0</v>
      </c>
      <c r="S25" s="114">
        <f t="shared" si="5"/>
        <v>0</v>
      </c>
      <c r="T25" s="115">
        <f t="shared" si="6"/>
        <v>0</v>
      </c>
      <c r="U25" s="437">
        <f t="shared" si="7"/>
        <v>0</v>
      </c>
      <c r="V25" s="116"/>
      <c r="W25" s="117"/>
      <c r="X25" s="118"/>
      <c r="Y25" s="118"/>
      <c r="Z25" s="254" t="str">
        <f t="shared" si="8"/>
        <v/>
      </c>
      <c r="AA25" s="131"/>
      <c r="AB25" s="128"/>
      <c r="AC25" s="129"/>
      <c r="AD25" s="130"/>
      <c r="AE25" s="130"/>
      <c r="AF25" s="131"/>
      <c r="AG25" s="132"/>
      <c r="AH25" s="254" t="str">
        <f t="shared" si="9"/>
        <v/>
      </c>
      <c r="AI25" s="133">
        <f t="shared" si="0"/>
        <v>0</v>
      </c>
      <c r="AJ25" s="133">
        <f t="shared" si="1"/>
        <v>0</v>
      </c>
      <c r="AK25" s="492"/>
    </row>
    <row r="26" spans="1:37" ht="15" x14ac:dyDescent="0.2">
      <c r="A26" s="175">
        <f t="shared" si="2"/>
        <v>43543</v>
      </c>
      <c r="B26" s="124">
        <f t="shared" si="3"/>
        <v>43543</v>
      </c>
      <c r="C26" s="125">
        <v>1</v>
      </c>
      <c r="D26" s="126"/>
      <c r="E26" s="127"/>
      <c r="F26" s="107"/>
      <c r="G26" s="108"/>
      <c r="H26" s="109"/>
      <c r="I26" s="108"/>
      <c r="J26" s="109"/>
      <c r="K26" s="108"/>
      <c r="L26" s="109"/>
      <c r="M26" s="110"/>
      <c r="N26" s="111"/>
      <c r="O26" s="447"/>
      <c r="P26" s="112"/>
      <c r="Q26" s="449"/>
      <c r="R26" s="113">
        <f t="shared" si="4"/>
        <v>0</v>
      </c>
      <c r="S26" s="114">
        <f t="shared" si="5"/>
        <v>0</v>
      </c>
      <c r="T26" s="115">
        <f t="shared" si="6"/>
        <v>0</v>
      </c>
      <c r="U26" s="437">
        <f t="shared" si="7"/>
        <v>0</v>
      </c>
      <c r="V26" s="116"/>
      <c r="W26" s="117"/>
      <c r="X26" s="118"/>
      <c r="Y26" s="118"/>
      <c r="Z26" s="254" t="str">
        <f t="shared" si="8"/>
        <v/>
      </c>
      <c r="AA26" s="131"/>
      <c r="AB26" s="128"/>
      <c r="AC26" s="129"/>
      <c r="AD26" s="130"/>
      <c r="AE26" s="130"/>
      <c r="AF26" s="131"/>
      <c r="AG26" s="132"/>
      <c r="AH26" s="254" t="str">
        <f t="shared" si="9"/>
        <v/>
      </c>
      <c r="AI26" s="133">
        <f t="shared" si="0"/>
        <v>0</v>
      </c>
      <c r="AJ26" s="133">
        <f t="shared" si="1"/>
        <v>0</v>
      </c>
      <c r="AK26" s="492"/>
    </row>
    <row r="27" spans="1:37" ht="15" x14ac:dyDescent="0.2">
      <c r="A27" s="175">
        <f t="shared" si="2"/>
        <v>43544</v>
      </c>
      <c r="B27" s="124">
        <f t="shared" si="3"/>
        <v>43544</v>
      </c>
      <c r="C27" s="125">
        <v>1</v>
      </c>
      <c r="D27" s="126"/>
      <c r="E27" s="127"/>
      <c r="F27" s="107"/>
      <c r="G27" s="108"/>
      <c r="H27" s="109"/>
      <c r="I27" s="108"/>
      <c r="J27" s="109"/>
      <c r="K27" s="108"/>
      <c r="L27" s="109"/>
      <c r="M27" s="110"/>
      <c r="N27" s="111"/>
      <c r="O27" s="447"/>
      <c r="P27" s="112"/>
      <c r="Q27" s="449"/>
      <c r="R27" s="113">
        <f t="shared" si="4"/>
        <v>0</v>
      </c>
      <c r="S27" s="114">
        <f t="shared" si="5"/>
        <v>0</v>
      </c>
      <c r="T27" s="115">
        <f t="shared" si="6"/>
        <v>0</v>
      </c>
      <c r="U27" s="437">
        <f t="shared" si="7"/>
        <v>0</v>
      </c>
      <c r="V27" s="116"/>
      <c r="W27" s="117"/>
      <c r="X27" s="118"/>
      <c r="Y27" s="118"/>
      <c r="Z27" s="254" t="str">
        <f t="shared" si="8"/>
        <v/>
      </c>
      <c r="AA27" s="131"/>
      <c r="AB27" s="128"/>
      <c r="AC27" s="129"/>
      <c r="AD27" s="130"/>
      <c r="AE27" s="130"/>
      <c r="AF27" s="131"/>
      <c r="AG27" s="132"/>
      <c r="AH27" s="254" t="str">
        <f t="shared" si="9"/>
        <v/>
      </c>
      <c r="AI27" s="133">
        <f t="shared" si="0"/>
        <v>0</v>
      </c>
      <c r="AJ27" s="133">
        <f t="shared" si="1"/>
        <v>0</v>
      </c>
      <c r="AK27" s="492"/>
    </row>
    <row r="28" spans="1:37" ht="15" x14ac:dyDescent="0.2">
      <c r="A28" s="175">
        <f t="shared" si="2"/>
        <v>43545</v>
      </c>
      <c r="B28" s="124">
        <f t="shared" si="3"/>
        <v>43545</v>
      </c>
      <c r="C28" s="125">
        <v>1</v>
      </c>
      <c r="D28" s="126"/>
      <c r="E28" s="127"/>
      <c r="F28" s="107"/>
      <c r="G28" s="108"/>
      <c r="H28" s="109"/>
      <c r="I28" s="108"/>
      <c r="J28" s="109"/>
      <c r="K28" s="108"/>
      <c r="L28" s="109"/>
      <c r="M28" s="110"/>
      <c r="N28" s="111"/>
      <c r="O28" s="447"/>
      <c r="P28" s="112"/>
      <c r="Q28" s="449"/>
      <c r="R28" s="113">
        <f t="shared" si="4"/>
        <v>0</v>
      </c>
      <c r="S28" s="114">
        <f t="shared" si="5"/>
        <v>0</v>
      </c>
      <c r="T28" s="115">
        <f t="shared" si="6"/>
        <v>0</v>
      </c>
      <c r="U28" s="437">
        <f t="shared" si="7"/>
        <v>0</v>
      </c>
      <c r="V28" s="116"/>
      <c r="W28" s="117"/>
      <c r="X28" s="118"/>
      <c r="Y28" s="118"/>
      <c r="Z28" s="254" t="str">
        <f t="shared" si="8"/>
        <v/>
      </c>
      <c r="AA28" s="131"/>
      <c r="AB28" s="128"/>
      <c r="AC28" s="129"/>
      <c r="AD28" s="130"/>
      <c r="AE28" s="130"/>
      <c r="AF28" s="131"/>
      <c r="AG28" s="132"/>
      <c r="AH28" s="254" t="str">
        <f t="shared" si="9"/>
        <v/>
      </c>
      <c r="AI28" s="133">
        <f t="shared" si="0"/>
        <v>0</v>
      </c>
      <c r="AJ28" s="133">
        <f t="shared" si="1"/>
        <v>0</v>
      </c>
      <c r="AK28" s="492"/>
    </row>
    <row r="29" spans="1:37" ht="15" x14ac:dyDescent="0.2">
      <c r="A29" s="177">
        <f t="shared" si="2"/>
        <v>43546</v>
      </c>
      <c r="B29" s="124">
        <f t="shared" si="3"/>
        <v>43546</v>
      </c>
      <c r="C29" s="125">
        <v>1</v>
      </c>
      <c r="D29" s="126"/>
      <c r="E29" s="127"/>
      <c r="F29" s="107"/>
      <c r="G29" s="108"/>
      <c r="H29" s="109"/>
      <c r="I29" s="108"/>
      <c r="J29" s="109"/>
      <c r="K29" s="108"/>
      <c r="L29" s="109"/>
      <c r="M29" s="110"/>
      <c r="N29" s="111"/>
      <c r="O29" s="447"/>
      <c r="P29" s="112"/>
      <c r="Q29" s="449"/>
      <c r="R29" s="113">
        <f t="shared" si="4"/>
        <v>0</v>
      </c>
      <c r="S29" s="114">
        <f t="shared" si="5"/>
        <v>0</v>
      </c>
      <c r="T29" s="115">
        <f t="shared" si="6"/>
        <v>0</v>
      </c>
      <c r="U29" s="437">
        <f t="shared" si="7"/>
        <v>0</v>
      </c>
      <c r="V29" s="116"/>
      <c r="W29" s="117"/>
      <c r="X29" s="118"/>
      <c r="Y29" s="118"/>
      <c r="Z29" s="254" t="str">
        <f t="shared" si="8"/>
        <v/>
      </c>
      <c r="AA29" s="131"/>
      <c r="AB29" s="128"/>
      <c r="AC29" s="129"/>
      <c r="AD29" s="130"/>
      <c r="AE29" s="130"/>
      <c r="AF29" s="131"/>
      <c r="AG29" s="132"/>
      <c r="AH29" s="254" t="str">
        <f t="shared" si="9"/>
        <v/>
      </c>
      <c r="AI29" s="133">
        <f t="shared" si="0"/>
        <v>0</v>
      </c>
      <c r="AJ29" s="133">
        <f t="shared" si="1"/>
        <v>0</v>
      </c>
      <c r="AK29" s="492"/>
    </row>
    <row r="30" spans="1:37" ht="15" x14ac:dyDescent="0.2">
      <c r="A30" s="175">
        <f t="shared" si="2"/>
        <v>43547</v>
      </c>
      <c r="B30" s="124">
        <f t="shared" si="3"/>
        <v>43547</v>
      </c>
      <c r="C30" s="125"/>
      <c r="D30" s="126"/>
      <c r="E30" s="127"/>
      <c r="F30" s="107"/>
      <c r="G30" s="108"/>
      <c r="H30" s="109"/>
      <c r="I30" s="108"/>
      <c r="J30" s="109"/>
      <c r="K30" s="108"/>
      <c r="L30" s="109"/>
      <c r="M30" s="110"/>
      <c r="N30" s="111"/>
      <c r="O30" s="447"/>
      <c r="P30" s="112"/>
      <c r="Q30" s="449"/>
      <c r="R30" s="113">
        <f t="shared" si="4"/>
        <v>0</v>
      </c>
      <c r="S30" s="114">
        <f t="shared" si="5"/>
        <v>0</v>
      </c>
      <c r="T30" s="115">
        <f t="shared" si="6"/>
        <v>0</v>
      </c>
      <c r="U30" s="437">
        <f t="shared" si="7"/>
        <v>0</v>
      </c>
      <c r="V30" s="116"/>
      <c r="W30" s="117"/>
      <c r="X30" s="118"/>
      <c r="Y30" s="118"/>
      <c r="Z30" s="254" t="str">
        <f t="shared" si="8"/>
        <v/>
      </c>
      <c r="AA30" s="131"/>
      <c r="AB30" s="128"/>
      <c r="AC30" s="129"/>
      <c r="AD30" s="130"/>
      <c r="AE30" s="130"/>
      <c r="AF30" s="131"/>
      <c r="AG30" s="132"/>
      <c r="AH30" s="254" t="str">
        <f t="shared" si="9"/>
        <v/>
      </c>
      <c r="AI30" s="133">
        <f t="shared" si="0"/>
        <v>0</v>
      </c>
      <c r="AJ30" s="133">
        <f t="shared" si="1"/>
        <v>0</v>
      </c>
      <c r="AK30" s="493"/>
    </row>
    <row r="31" spans="1:37" ht="15" x14ac:dyDescent="0.2">
      <c r="A31" s="175">
        <f t="shared" si="2"/>
        <v>43548</v>
      </c>
      <c r="B31" s="124">
        <f t="shared" si="3"/>
        <v>43548</v>
      </c>
      <c r="C31" s="125"/>
      <c r="D31" s="126"/>
      <c r="E31" s="127"/>
      <c r="F31" s="107"/>
      <c r="G31" s="108"/>
      <c r="H31" s="109"/>
      <c r="I31" s="108"/>
      <c r="J31" s="109"/>
      <c r="K31" s="108"/>
      <c r="L31" s="109"/>
      <c r="M31" s="110"/>
      <c r="N31" s="111"/>
      <c r="O31" s="447"/>
      <c r="P31" s="112"/>
      <c r="Q31" s="449"/>
      <c r="R31" s="113">
        <f t="shared" si="4"/>
        <v>0</v>
      </c>
      <c r="S31" s="114">
        <f t="shared" si="5"/>
        <v>0</v>
      </c>
      <c r="T31" s="115">
        <f t="shared" si="6"/>
        <v>0</v>
      </c>
      <c r="U31" s="437">
        <f t="shared" si="7"/>
        <v>0</v>
      </c>
      <c r="V31" s="116"/>
      <c r="W31" s="117"/>
      <c r="X31" s="118"/>
      <c r="Y31" s="118"/>
      <c r="Z31" s="254" t="str">
        <f t="shared" si="8"/>
        <v/>
      </c>
      <c r="AA31" s="131"/>
      <c r="AB31" s="128"/>
      <c r="AC31" s="129"/>
      <c r="AD31" s="130"/>
      <c r="AE31" s="130"/>
      <c r="AF31" s="131"/>
      <c r="AG31" s="132"/>
      <c r="AH31" s="254" t="str">
        <f t="shared" si="9"/>
        <v/>
      </c>
      <c r="AI31" s="133">
        <f t="shared" si="0"/>
        <v>0</v>
      </c>
      <c r="AJ31" s="133">
        <f t="shared" si="1"/>
        <v>0</v>
      </c>
      <c r="AK31" s="492"/>
    </row>
    <row r="32" spans="1:37" ht="15" x14ac:dyDescent="0.2">
      <c r="A32" s="175">
        <f t="shared" si="2"/>
        <v>43549</v>
      </c>
      <c r="B32" s="124">
        <f t="shared" si="3"/>
        <v>43549</v>
      </c>
      <c r="C32" s="125">
        <v>1</v>
      </c>
      <c r="D32" s="126"/>
      <c r="E32" s="127"/>
      <c r="F32" s="107"/>
      <c r="G32" s="108"/>
      <c r="H32" s="109"/>
      <c r="I32" s="108"/>
      <c r="J32" s="109"/>
      <c r="K32" s="108"/>
      <c r="L32" s="109"/>
      <c r="M32" s="110"/>
      <c r="N32" s="111"/>
      <c r="O32" s="447"/>
      <c r="P32" s="112"/>
      <c r="Q32" s="449"/>
      <c r="R32" s="113">
        <f t="shared" si="4"/>
        <v>0</v>
      </c>
      <c r="S32" s="114">
        <f t="shared" si="5"/>
        <v>0</v>
      </c>
      <c r="T32" s="115">
        <f t="shared" si="6"/>
        <v>0</v>
      </c>
      <c r="U32" s="437">
        <f t="shared" si="7"/>
        <v>0</v>
      </c>
      <c r="V32" s="116"/>
      <c r="W32" s="117"/>
      <c r="X32" s="118"/>
      <c r="Y32" s="118"/>
      <c r="Z32" s="254" t="str">
        <f t="shared" si="8"/>
        <v/>
      </c>
      <c r="AA32" s="131"/>
      <c r="AB32" s="128"/>
      <c r="AC32" s="129"/>
      <c r="AD32" s="130"/>
      <c r="AE32" s="130"/>
      <c r="AF32" s="131"/>
      <c r="AG32" s="132"/>
      <c r="AH32" s="254" t="str">
        <f t="shared" si="9"/>
        <v/>
      </c>
      <c r="AI32" s="133">
        <f t="shared" si="0"/>
        <v>0</v>
      </c>
      <c r="AJ32" s="133">
        <f t="shared" si="1"/>
        <v>0</v>
      </c>
      <c r="AK32" s="492"/>
    </row>
    <row r="33" spans="1:37" ht="15" x14ac:dyDescent="0.2">
      <c r="A33" s="175">
        <f t="shared" si="2"/>
        <v>43550</v>
      </c>
      <c r="B33" s="124">
        <f t="shared" si="3"/>
        <v>43550</v>
      </c>
      <c r="C33" s="125">
        <v>1</v>
      </c>
      <c r="D33" s="126"/>
      <c r="E33" s="127"/>
      <c r="F33" s="107"/>
      <c r="G33" s="108"/>
      <c r="H33" s="109"/>
      <c r="I33" s="108"/>
      <c r="J33" s="109"/>
      <c r="K33" s="108"/>
      <c r="L33" s="109"/>
      <c r="M33" s="110"/>
      <c r="N33" s="111"/>
      <c r="O33" s="447"/>
      <c r="P33" s="112"/>
      <c r="Q33" s="449"/>
      <c r="R33" s="113">
        <f t="shared" si="4"/>
        <v>0</v>
      </c>
      <c r="S33" s="114">
        <f t="shared" si="5"/>
        <v>0</v>
      </c>
      <c r="T33" s="115">
        <f t="shared" si="6"/>
        <v>0</v>
      </c>
      <c r="U33" s="437">
        <f t="shared" si="7"/>
        <v>0</v>
      </c>
      <c r="V33" s="116"/>
      <c r="W33" s="117"/>
      <c r="X33" s="118"/>
      <c r="Y33" s="118"/>
      <c r="Z33" s="254" t="str">
        <f t="shared" si="8"/>
        <v/>
      </c>
      <c r="AA33" s="131"/>
      <c r="AB33" s="128"/>
      <c r="AC33" s="129"/>
      <c r="AD33" s="130"/>
      <c r="AE33" s="130"/>
      <c r="AF33" s="131"/>
      <c r="AG33" s="132"/>
      <c r="AH33" s="254" t="str">
        <f t="shared" si="9"/>
        <v/>
      </c>
      <c r="AI33" s="133">
        <f t="shared" si="0"/>
        <v>0</v>
      </c>
      <c r="AJ33" s="133">
        <f t="shared" si="1"/>
        <v>0</v>
      </c>
      <c r="AK33" s="492"/>
    </row>
    <row r="34" spans="1:37" ht="15" x14ac:dyDescent="0.2">
      <c r="A34" s="175">
        <f t="shared" si="2"/>
        <v>43551</v>
      </c>
      <c r="B34" s="124">
        <f t="shared" si="3"/>
        <v>43551</v>
      </c>
      <c r="C34" s="125">
        <v>1</v>
      </c>
      <c r="D34" s="126"/>
      <c r="E34" s="127"/>
      <c r="F34" s="107"/>
      <c r="G34" s="108"/>
      <c r="H34" s="109"/>
      <c r="I34" s="108"/>
      <c r="J34" s="109"/>
      <c r="K34" s="108"/>
      <c r="L34" s="109"/>
      <c r="M34" s="110"/>
      <c r="N34" s="111"/>
      <c r="O34" s="447"/>
      <c r="P34" s="112"/>
      <c r="Q34" s="449"/>
      <c r="R34" s="113">
        <f t="shared" si="4"/>
        <v>0</v>
      </c>
      <c r="S34" s="114">
        <f t="shared" si="5"/>
        <v>0</v>
      </c>
      <c r="T34" s="115">
        <f t="shared" si="6"/>
        <v>0</v>
      </c>
      <c r="U34" s="437">
        <f t="shared" si="7"/>
        <v>0</v>
      </c>
      <c r="V34" s="116"/>
      <c r="W34" s="117"/>
      <c r="X34" s="118"/>
      <c r="Y34" s="118"/>
      <c r="Z34" s="254" t="str">
        <f t="shared" si="8"/>
        <v/>
      </c>
      <c r="AA34" s="131"/>
      <c r="AB34" s="128"/>
      <c r="AC34" s="129"/>
      <c r="AD34" s="130"/>
      <c r="AE34" s="130"/>
      <c r="AF34" s="131"/>
      <c r="AG34" s="132"/>
      <c r="AH34" s="254" t="str">
        <f t="shared" si="9"/>
        <v/>
      </c>
      <c r="AI34" s="133">
        <f t="shared" si="0"/>
        <v>0</v>
      </c>
      <c r="AJ34" s="133">
        <f t="shared" si="1"/>
        <v>0</v>
      </c>
      <c r="AK34" s="492"/>
    </row>
    <row r="35" spans="1:37" ht="15" x14ac:dyDescent="0.2">
      <c r="A35" s="175">
        <f t="shared" si="2"/>
        <v>43552</v>
      </c>
      <c r="B35" s="124">
        <f t="shared" si="3"/>
        <v>43552</v>
      </c>
      <c r="C35" s="125">
        <v>1</v>
      </c>
      <c r="D35" s="126"/>
      <c r="E35" s="127"/>
      <c r="F35" s="107"/>
      <c r="G35" s="108"/>
      <c r="H35" s="109"/>
      <c r="I35" s="108"/>
      <c r="J35" s="109"/>
      <c r="K35" s="108"/>
      <c r="L35" s="109"/>
      <c r="M35" s="110"/>
      <c r="N35" s="111"/>
      <c r="O35" s="447"/>
      <c r="P35" s="112"/>
      <c r="Q35" s="449"/>
      <c r="R35" s="113">
        <f t="shared" si="4"/>
        <v>0</v>
      </c>
      <c r="S35" s="114">
        <f t="shared" si="5"/>
        <v>0</v>
      </c>
      <c r="T35" s="115">
        <f t="shared" si="6"/>
        <v>0</v>
      </c>
      <c r="U35" s="437">
        <f t="shared" si="7"/>
        <v>0</v>
      </c>
      <c r="V35" s="116"/>
      <c r="W35" s="117"/>
      <c r="X35" s="118"/>
      <c r="Y35" s="118"/>
      <c r="Z35" s="254" t="str">
        <f t="shared" si="8"/>
        <v/>
      </c>
      <c r="AA35" s="131"/>
      <c r="AB35" s="128"/>
      <c r="AC35" s="129"/>
      <c r="AD35" s="130"/>
      <c r="AE35" s="130"/>
      <c r="AF35" s="131"/>
      <c r="AG35" s="132"/>
      <c r="AH35" s="254" t="str">
        <f t="shared" si="9"/>
        <v/>
      </c>
      <c r="AI35" s="133">
        <f t="shared" si="0"/>
        <v>0</v>
      </c>
      <c r="AJ35" s="133">
        <f t="shared" si="1"/>
        <v>0</v>
      </c>
      <c r="AK35" s="492"/>
    </row>
    <row r="36" spans="1:37" ht="15" x14ac:dyDescent="0.2">
      <c r="A36" s="177">
        <f t="shared" si="2"/>
        <v>43553</v>
      </c>
      <c r="B36" s="124">
        <f t="shared" si="3"/>
        <v>43553</v>
      </c>
      <c r="C36" s="125">
        <v>1</v>
      </c>
      <c r="D36" s="126"/>
      <c r="E36" s="127"/>
      <c r="F36" s="107"/>
      <c r="G36" s="108"/>
      <c r="H36" s="109"/>
      <c r="I36" s="108"/>
      <c r="J36" s="109"/>
      <c r="K36" s="108"/>
      <c r="L36" s="109"/>
      <c r="M36" s="110"/>
      <c r="N36" s="111"/>
      <c r="O36" s="447"/>
      <c r="P36" s="112"/>
      <c r="Q36" s="449"/>
      <c r="R36" s="113">
        <f t="shared" si="4"/>
        <v>0</v>
      </c>
      <c r="S36" s="114">
        <f t="shared" si="5"/>
        <v>0</v>
      </c>
      <c r="T36" s="115">
        <f t="shared" si="6"/>
        <v>0</v>
      </c>
      <c r="U36" s="437">
        <f t="shared" si="7"/>
        <v>0</v>
      </c>
      <c r="V36" s="116"/>
      <c r="W36" s="117"/>
      <c r="X36" s="118"/>
      <c r="Y36" s="118"/>
      <c r="Z36" s="254" t="str">
        <f t="shared" si="8"/>
        <v/>
      </c>
      <c r="AA36" s="131"/>
      <c r="AB36" s="128"/>
      <c r="AC36" s="129"/>
      <c r="AD36" s="130"/>
      <c r="AE36" s="130"/>
      <c r="AF36" s="131"/>
      <c r="AG36" s="132"/>
      <c r="AH36" s="254" t="str">
        <f t="shared" si="9"/>
        <v/>
      </c>
      <c r="AI36" s="133">
        <f t="shared" si="0"/>
        <v>0</v>
      </c>
      <c r="AJ36" s="133">
        <f t="shared" si="1"/>
        <v>0</v>
      </c>
      <c r="AK36" s="492"/>
    </row>
    <row r="37" spans="1:37" ht="15" x14ac:dyDescent="0.2">
      <c r="A37" s="175">
        <f t="shared" si="2"/>
        <v>43554</v>
      </c>
      <c r="B37" s="124">
        <f t="shared" si="3"/>
        <v>43554</v>
      </c>
      <c r="C37" s="125"/>
      <c r="D37" s="126"/>
      <c r="E37" s="127"/>
      <c r="F37" s="107"/>
      <c r="G37" s="108"/>
      <c r="H37" s="109"/>
      <c r="I37" s="108"/>
      <c r="J37" s="109"/>
      <c r="K37" s="108"/>
      <c r="L37" s="109"/>
      <c r="M37" s="110"/>
      <c r="N37" s="111"/>
      <c r="O37" s="447"/>
      <c r="P37" s="112"/>
      <c r="Q37" s="449"/>
      <c r="R37" s="113">
        <f t="shared" si="4"/>
        <v>0</v>
      </c>
      <c r="S37" s="114">
        <f t="shared" si="5"/>
        <v>0</v>
      </c>
      <c r="T37" s="115">
        <f t="shared" si="6"/>
        <v>0</v>
      </c>
      <c r="U37" s="437">
        <f t="shared" si="7"/>
        <v>0</v>
      </c>
      <c r="V37" s="116"/>
      <c r="W37" s="117"/>
      <c r="X37" s="118"/>
      <c r="Y37" s="118"/>
      <c r="Z37" s="254" t="str">
        <f t="shared" si="8"/>
        <v/>
      </c>
      <c r="AA37" s="131"/>
      <c r="AB37" s="128"/>
      <c r="AC37" s="129"/>
      <c r="AD37" s="130"/>
      <c r="AE37" s="130"/>
      <c r="AF37" s="131"/>
      <c r="AG37" s="132"/>
      <c r="AH37" s="254" t="str">
        <f t="shared" si="9"/>
        <v/>
      </c>
      <c r="AI37" s="133">
        <f t="shared" si="0"/>
        <v>0</v>
      </c>
      <c r="AJ37" s="133">
        <f t="shared" si="1"/>
        <v>0</v>
      </c>
      <c r="AK37" s="492"/>
    </row>
    <row r="38" spans="1:37" ht="15.75" thickBot="1" x14ac:dyDescent="0.25">
      <c r="A38" s="176">
        <f t="shared" si="2"/>
        <v>43555</v>
      </c>
      <c r="B38" s="134">
        <f t="shared" si="3"/>
        <v>43555</v>
      </c>
      <c r="C38" s="135"/>
      <c r="D38" s="136"/>
      <c r="E38" s="137"/>
      <c r="F38" s="138"/>
      <c r="G38" s="139"/>
      <c r="H38" s="140"/>
      <c r="I38" s="139"/>
      <c r="J38" s="140"/>
      <c r="K38" s="139"/>
      <c r="L38" s="140"/>
      <c r="M38" s="141"/>
      <c r="N38" s="142"/>
      <c r="O38" s="448"/>
      <c r="P38" s="143"/>
      <c r="Q38" s="450"/>
      <c r="R38" s="144">
        <f t="shared" si="4"/>
        <v>0</v>
      </c>
      <c r="S38" s="145">
        <f t="shared" si="5"/>
        <v>0</v>
      </c>
      <c r="T38" s="146">
        <f t="shared" si="6"/>
        <v>0</v>
      </c>
      <c r="U38" s="443">
        <f t="shared" si="7"/>
        <v>0</v>
      </c>
      <c r="V38" s="147"/>
      <c r="W38" s="148"/>
      <c r="X38" s="149"/>
      <c r="Y38" s="149"/>
      <c r="Z38" s="255" t="str">
        <f t="shared" si="8"/>
        <v/>
      </c>
      <c r="AA38" s="153"/>
      <c r="AB38" s="150"/>
      <c r="AC38" s="151"/>
      <c r="AD38" s="152"/>
      <c r="AE38" s="152"/>
      <c r="AF38" s="153"/>
      <c r="AG38" s="154"/>
      <c r="AH38" s="256" t="str">
        <f t="shared" si="9"/>
        <v/>
      </c>
      <c r="AI38" s="155">
        <f t="shared" si="0"/>
        <v>0</v>
      </c>
      <c r="AJ38" s="155">
        <f t="shared" si="1"/>
        <v>0</v>
      </c>
      <c r="AK38" s="492"/>
    </row>
    <row r="39" spans="1:37" ht="16.5" thickBot="1" x14ac:dyDescent="0.3">
      <c r="A39" s="227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65" t="s">
        <v>26</v>
      </c>
      <c r="T39" s="227"/>
      <c r="U39" s="438">
        <f>SUM(U8:U38)</f>
        <v>25.5</v>
      </c>
      <c r="V39" s="272">
        <f t="shared" ref="V39:AF39" si="10">SUM(V8:V38)</f>
        <v>0</v>
      </c>
      <c r="W39" s="267">
        <f t="shared" si="10"/>
        <v>0</v>
      </c>
      <c r="X39" s="267">
        <f t="shared" si="10"/>
        <v>0</v>
      </c>
      <c r="Y39" s="267">
        <f t="shared" si="10"/>
        <v>0</v>
      </c>
      <c r="Z39" s="268"/>
      <c r="AA39" s="267">
        <f t="shared" si="10"/>
        <v>0</v>
      </c>
      <c r="AB39" s="267">
        <f t="shared" si="10"/>
        <v>0</v>
      </c>
      <c r="AC39" s="267">
        <f t="shared" si="10"/>
        <v>0</v>
      </c>
      <c r="AD39" s="267">
        <f t="shared" si="10"/>
        <v>0</v>
      </c>
      <c r="AE39" s="267">
        <f t="shared" ref="AE39" si="11">SUM(AE8:AE38)</f>
        <v>0</v>
      </c>
      <c r="AF39" s="267">
        <f t="shared" si="10"/>
        <v>0</v>
      </c>
      <c r="AG39" s="273"/>
      <c r="AH39" s="274"/>
      <c r="AI39" s="275">
        <f>SUM(AI8:AI38)</f>
        <v>0</v>
      </c>
      <c r="AJ39" s="361">
        <f>SUM(AJ8:AJ38)</f>
        <v>25.5</v>
      </c>
    </row>
    <row r="40" spans="1:37" ht="16.5" thickBot="1" x14ac:dyDescent="0.3">
      <c r="A40" s="227"/>
      <c r="B40" s="227"/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7"/>
      <c r="AK40" s="365"/>
    </row>
    <row r="41" spans="1:37" ht="16.5" thickBot="1" x14ac:dyDescent="0.3">
      <c r="A41" s="222" t="str">
        <f>janv!A41</f>
        <v>Visa collaborateur(trice): …..…..…..…….....……</v>
      </c>
      <c r="B41" s="222"/>
      <c r="C41" s="222"/>
      <c r="D41" s="222"/>
      <c r="E41" s="222"/>
      <c r="F41" s="222"/>
      <c r="G41" s="425"/>
      <c r="H41" s="425"/>
      <c r="I41" s="425"/>
      <c r="K41" s="222"/>
      <c r="L41" s="222" t="str">
        <f>janv!L41</f>
        <v>Date : ……..…….……</v>
      </c>
      <c r="M41" s="227"/>
      <c r="N41" s="227"/>
      <c r="O41" s="227"/>
      <c r="P41" s="227"/>
      <c r="Q41" s="227"/>
      <c r="R41" s="227"/>
      <c r="S41" s="377" t="str">
        <f>janv!S41</f>
        <v>Extrait du résumé :</v>
      </c>
      <c r="T41" s="378"/>
      <c r="U41" s="378"/>
      <c r="V41" s="378"/>
      <c r="W41" s="369"/>
      <c r="X41" s="369"/>
      <c r="Y41" s="369"/>
      <c r="Z41" s="369"/>
      <c r="AA41" s="369"/>
      <c r="AB41" s="369"/>
      <c r="AC41" s="369"/>
      <c r="AD41" s="369"/>
      <c r="AE41" s="369"/>
      <c r="AF41" s="370"/>
      <c r="AG41" s="370"/>
      <c r="AH41" s="366"/>
      <c r="AI41" s="367" t="str">
        <f>janv!AI41</f>
        <v>Heures dues mois courant</v>
      </c>
      <c r="AJ41" s="368">
        <f>resume!F18</f>
        <v>126</v>
      </c>
    </row>
    <row r="42" spans="1:37" ht="14.25" x14ac:dyDescent="0.2">
      <c r="A42" s="425"/>
      <c r="B42" s="425"/>
      <c r="C42" s="425"/>
      <c r="D42" s="425"/>
      <c r="E42" s="425"/>
      <c r="F42" s="425"/>
      <c r="G42" s="425"/>
      <c r="H42" s="425"/>
      <c r="I42" s="425"/>
      <c r="K42" s="425"/>
      <c r="L42" s="425"/>
      <c r="M42" s="227"/>
      <c r="N42" s="227"/>
      <c r="O42" s="227"/>
      <c r="P42" s="227"/>
      <c r="Q42" s="227"/>
      <c r="R42" s="227"/>
      <c r="S42" s="229"/>
      <c r="T42" s="271"/>
      <c r="U42" s="371"/>
      <c r="V42" s="371"/>
      <c r="W42" s="371"/>
      <c r="X42" s="371"/>
      <c r="Y42" s="371"/>
      <c r="Z42" s="271"/>
      <c r="AA42" s="271"/>
      <c r="AB42" s="271"/>
      <c r="AC42" s="271"/>
      <c r="AD42" s="362"/>
      <c r="AE42" s="362"/>
      <c r="AF42" s="362"/>
      <c r="AG42" s="362"/>
      <c r="AH42" s="362"/>
      <c r="AI42" s="363" t="str">
        <f>janv!AI42</f>
        <v>Heures supplémentaires HS</v>
      </c>
      <c r="AJ42" s="387">
        <f>resume!N18</f>
        <v>-100.5</v>
      </c>
    </row>
    <row r="43" spans="1:37" ht="15" x14ac:dyDescent="0.2">
      <c r="A43" s="222" t="str">
        <f>janv!A43</f>
        <v>Visa supérieur direct : .…..……....…..…..………</v>
      </c>
      <c r="B43" s="222"/>
      <c r="C43" s="222"/>
      <c r="D43" s="222"/>
      <c r="E43" s="222"/>
      <c r="F43" s="222"/>
      <c r="G43" s="425"/>
      <c r="H43" s="425"/>
      <c r="I43" s="425"/>
      <c r="K43" s="222"/>
      <c r="L43" s="222" t="str">
        <f>janv!L43</f>
        <v>Date : ……..…….……</v>
      </c>
      <c r="M43" s="227"/>
      <c r="N43" s="227"/>
      <c r="O43" s="227"/>
      <c r="P43" s="227"/>
      <c r="Q43" s="227"/>
      <c r="R43" s="227"/>
      <c r="S43" s="229"/>
      <c r="T43" s="271"/>
      <c r="U43" s="371"/>
      <c r="V43" s="371"/>
      <c r="W43" s="371"/>
      <c r="X43" s="371"/>
      <c r="Y43" s="371"/>
      <c r="Z43" s="371"/>
      <c r="AA43" s="271"/>
      <c r="AB43" s="271"/>
      <c r="AC43" s="271"/>
      <c r="AD43" s="364"/>
      <c r="AE43" s="364"/>
      <c r="AF43" s="364"/>
      <c r="AG43" s="364"/>
      <c r="AH43" s="364"/>
      <c r="AI43" s="373" t="str">
        <f>janv!AI43</f>
        <v>Compensation HS</v>
      </c>
      <c r="AJ43" s="374">
        <f>-AC39</f>
        <v>0</v>
      </c>
    </row>
    <row r="44" spans="1:37" ht="15" thickBot="1" x14ac:dyDescent="0.25">
      <c r="M44" s="227"/>
      <c r="N44" s="227"/>
      <c r="O44" s="227"/>
      <c r="P44" s="227"/>
      <c r="Q44" s="227"/>
      <c r="R44" s="227"/>
      <c r="S44" s="229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364"/>
      <c r="AE44" s="364"/>
      <c r="AF44" s="364"/>
      <c r="AG44" s="364"/>
      <c r="AH44" s="364"/>
      <c r="AI44" s="373" t="str">
        <f>janv!AI44</f>
        <v>Solde HS à la fin du mois précédent</v>
      </c>
      <c r="AJ44" s="388">
        <f>resume!P17</f>
        <v>0</v>
      </c>
    </row>
    <row r="45" spans="1:37" ht="15.75" thickBot="1" x14ac:dyDescent="0.3">
      <c r="A45" s="222" t="str">
        <f>janv!A45</f>
        <v>Visa administration : …….……..………....………</v>
      </c>
      <c r="B45" s="222"/>
      <c r="C45" s="222"/>
      <c r="D45" s="222"/>
      <c r="E45" s="222"/>
      <c r="F45" s="222"/>
      <c r="G45" s="425"/>
      <c r="H45" s="425"/>
      <c r="I45" s="425"/>
      <c r="K45" s="222"/>
      <c r="L45" s="222" t="str">
        <f>janv!L45</f>
        <v>Date : ……..…….……</v>
      </c>
      <c r="M45" s="227"/>
      <c r="N45" s="227"/>
      <c r="O45" s="227"/>
      <c r="P45" s="227"/>
      <c r="Q45" s="227"/>
      <c r="R45" s="227"/>
      <c r="S45" s="375" t="str">
        <f>janv!S45</f>
        <v>Solde vacances à la fin du mois</v>
      </c>
      <c r="T45" s="376"/>
      <c r="U45" s="376"/>
      <c r="V45" s="376"/>
      <c r="W45" s="376"/>
      <c r="X45" s="376"/>
      <c r="Y45" s="376"/>
      <c r="Z45" s="376"/>
      <c r="AA45" s="385">
        <f>resume!U18</f>
        <v>0</v>
      </c>
      <c r="AB45" s="384" t="str">
        <f>janv!AB45</f>
        <v>jours</v>
      </c>
      <c r="AC45" s="376"/>
      <c r="AD45" s="382"/>
      <c r="AE45" s="382"/>
      <c r="AF45" s="382"/>
      <c r="AG45" s="382"/>
      <c r="AH45" s="382"/>
      <c r="AI45" s="383" t="str">
        <f>janv!AI45</f>
        <v>Solde HS à la fin du mois</v>
      </c>
      <c r="AJ45" s="379">
        <f>resume!P18</f>
        <v>-100.5</v>
      </c>
    </row>
    <row r="48" spans="1:37" ht="15" x14ac:dyDescent="0.25">
      <c r="A48" t="str">
        <f>janv!A48</f>
        <v>JT = jours de travail / JF = jours fériés / JC = jours chômés</v>
      </c>
      <c r="AJ48" s="440" t="str">
        <f>janv!AJ48</f>
        <v>A remettre au responsable jusqu'au 5 du mois suivant</v>
      </c>
    </row>
  </sheetData>
  <sheetProtection algorithmName="SHA-512" hashValue="pY/msRDMVi86OF8On8syR84u6nnaaf0iYGvrTPr2KRNkJ0/sKJ20kxsOj4tPk2FYFQwXF1GatI7SAPS56J4qAw==" saltValue="hlOu5TDdpWPvXz3eToXaBw==" spinCount="100000" sheet="1" objects="1" scenarios="1"/>
  <protectedRanges>
    <protectedRange sqref="AK8:AK38" name="Commentaire_1"/>
  </protectedRanges>
  <mergeCells count="1">
    <mergeCell ref="A2:B2"/>
  </mergeCells>
  <phoneticPr fontId="0" type="noConversion"/>
  <printOptions horizontalCentered="1"/>
  <pageMargins left="0.25" right="0.25" top="0.75" bottom="0.75" header="0.3" footer="0.3"/>
  <pageSetup paperSize="9" scale="63" orientation="landscape" horizontalDpi="1200" verticalDpi="300" r:id="rId1"/>
  <headerFooter alignWithMargins="0">
    <oddFooter>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showGridLines="0" workbookViewId="0">
      <pane xSplit="5" ySplit="7" topLeftCell="F8" activePane="bottomRight" state="frozenSplit"/>
      <selection activeCell="F47" sqref="F47"/>
      <selection pane="topRight" activeCell="F47" sqref="F47"/>
      <selection pane="bottomLeft" activeCell="F47" sqref="F47"/>
      <selection pane="bottomRight" activeCell="O29" sqref="O29"/>
    </sheetView>
  </sheetViews>
  <sheetFormatPr baseColWidth="10" defaultRowHeight="12.75" x14ac:dyDescent="0.2"/>
  <cols>
    <col min="1" max="3" width="5.42578125" customWidth="1"/>
    <col min="4" max="5" width="4.28515625" customWidth="1"/>
    <col min="6" max="16" width="4.42578125" customWidth="1"/>
    <col min="17" max="17" width="4.7109375" customWidth="1"/>
    <col min="18" max="18" width="4.7109375" hidden="1" customWidth="1"/>
    <col min="19" max="19" width="4.7109375" customWidth="1"/>
    <col min="20" max="20" width="4.5703125" customWidth="1"/>
    <col min="21" max="21" width="7.7109375" customWidth="1"/>
    <col min="22" max="25" width="5.28515625" customWidth="1"/>
    <col min="26" max="26" width="4.5703125" customWidth="1"/>
    <col min="27" max="28" width="7.5703125" customWidth="1"/>
    <col min="29" max="29" width="7" customWidth="1"/>
    <col min="30" max="30" width="11.42578125" customWidth="1"/>
    <col min="31" max="31" width="7.85546875" bestFit="1" customWidth="1"/>
    <col min="32" max="36" width="7" customWidth="1"/>
    <col min="37" max="37" width="29.140625" customWidth="1"/>
  </cols>
  <sheetData>
    <row r="1" spans="1:37" ht="15" customHeight="1" x14ac:dyDescent="0.2">
      <c r="A1" s="222" t="str">
        <f>janv!A1</f>
        <v>HEP Fribourg</v>
      </c>
      <c r="B1" s="222"/>
      <c r="C1" s="222"/>
      <c r="D1" s="222"/>
      <c r="E1" s="222"/>
      <c r="F1" s="222" t="str">
        <f>janv!F1</f>
        <v>Nom</v>
      </c>
      <c r="G1" s="222"/>
      <c r="H1" s="223" t="str">
        <f>janv!H1</f>
        <v>Chocomeli</v>
      </c>
      <c r="I1" s="222"/>
      <c r="J1" s="222"/>
      <c r="K1" s="222"/>
      <c r="L1" s="222"/>
      <c r="M1" s="222"/>
      <c r="N1" s="222" t="str">
        <f>janv!N1</f>
        <v>Taux d'activité en %</v>
      </c>
      <c r="O1" s="222"/>
      <c r="P1" s="222"/>
      <c r="Q1" s="222"/>
      <c r="R1" s="222"/>
      <c r="S1" s="222"/>
      <c r="T1" s="222"/>
      <c r="U1" s="223">
        <f>janv!U1</f>
        <v>100</v>
      </c>
      <c r="V1" s="222"/>
      <c r="W1" s="222"/>
      <c r="X1" s="222"/>
      <c r="Y1" s="222"/>
      <c r="Z1" s="222"/>
      <c r="AA1" s="222"/>
      <c r="AB1" s="222"/>
      <c r="AC1" s="222" t="str">
        <f>janv!AC1</f>
        <v>No personnel</v>
      </c>
      <c r="AD1" s="222"/>
      <c r="AE1" s="222"/>
      <c r="AF1" s="222"/>
      <c r="AG1" s="223">
        <f>janv!AG1</f>
        <v>0</v>
      </c>
      <c r="AH1" s="222"/>
      <c r="AI1" s="222"/>
      <c r="AJ1" s="222"/>
    </row>
    <row r="2" spans="1:37" ht="15" customHeight="1" x14ac:dyDescent="0.2">
      <c r="A2" s="499">
        <f>B8</f>
        <v>43556</v>
      </c>
      <c r="B2" s="500"/>
      <c r="C2" s="222">
        <f>janv!C2</f>
        <v>2019</v>
      </c>
      <c r="D2" s="222"/>
      <c r="E2" s="222"/>
      <c r="F2" s="222" t="str">
        <f>janv!F2</f>
        <v>Prénom</v>
      </c>
      <c r="G2" s="222"/>
      <c r="H2" s="223" t="str">
        <f>janv!H2</f>
        <v>Gabriel</v>
      </c>
      <c r="I2" s="222"/>
      <c r="J2" s="222"/>
      <c r="K2" s="222"/>
      <c r="L2" s="222"/>
      <c r="M2" s="222"/>
      <c r="N2" s="222" t="str">
        <f>janv!N2</f>
        <v>Heures par jour selon %</v>
      </c>
      <c r="O2" s="222"/>
      <c r="P2" s="222"/>
      <c r="Q2" s="222"/>
      <c r="R2" s="222"/>
      <c r="S2" s="222"/>
      <c r="T2" s="222"/>
      <c r="U2" s="223">
        <f>janv!U2</f>
        <v>8.4</v>
      </c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</row>
    <row r="3" spans="1:37" ht="13.5" thickBot="1" x14ac:dyDescent="0.2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</row>
    <row r="4" spans="1:37" ht="13.5" thickBot="1" x14ac:dyDescent="0.25">
      <c r="A4" s="171" t="s">
        <v>64</v>
      </c>
      <c r="B4" s="59"/>
      <c r="C4" s="169" t="str">
        <f>janv!C4</f>
        <v>OFFICE DU</v>
      </c>
      <c r="D4" s="60"/>
      <c r="E4" s="61"/>
      <c r="F4" s="62" t="str">
        <f>janv!F4</f>
        <v>PRESENCES</v>
      </c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0"/>
      <c r="T4" s="60"/>
      <c r="U4" s="60"/>
      <c r="V4" s="60"/>
      <c r="W4" s="64"/>
      <c r="X4" s="64"/>
      <c r="Y4" s="60"/>
      <c r="Z4" s="61"/>
      <c r="AA4" s="65" t="str">
        <f>janv!AA4</f>
        <v>ABSENCES JUSTIFIEES</v>
      </c>
      <c r="AB4" s="66"/>
      <c r="AC4" s="63"/>
      <c r="AD4" s="63" t="str">
        <f>janv!AD4</f>
        <v>(1/10)</v>
      </c>
      <c r="AE4" s="63"/>
      <c r="AF4" s="63"/>
      <c r="AG4" s="63"/>
      <c r="AH4" s="60"/>
      <c r="AI4" s="61"/>
      <c r="AJ4" s="67" t="str">
        <f>janv!AJ4</f>
        <v>Heures</v>
      </c>
    </row>
    <row r="5" spans="1:37" x14ac:dyDescent="0.2">
      <c r="A5" s="172"/>
      <c r="B5" s="69"/>
      <c r="C5" s="170" t="str">
        <f>janv!C5</f>
        <v>PERSONNEL</v>
      </c>
      <c r="D5" s="56"/>
      <c r="E5" s="13"/>
      <c r="F5" s="70" t="str">
        <f>janv!F5</f>
        <v>Matin</v>
      </c>
      <c r="G5" s="71"/>
      <c r="H5" s="72"/>
      <c r="I5" s="73"/>
      <c r="J5" s="74" t="str">
        <f>janv!J5</f>
        <v>Après-midi</v>
      </c>
      <c r="K5" s="71"/>
      <c r="L5" s="72"/>
      <c r="M5" s="72"/>
      <c r="N5" s="74" t="str">
        <f>janv!N5</f>
        <v>Soir / autres</v>
      </c>
      <c r="O5" s="71"/>
      <c r="P5" s="72"/>
      <c r="Q5" s="75"/>
      <c r="R5" s="58"/>
      <c r="S5" s="76"/>
      <c r="T5" s="77"/>
      <c r="U5" s="78"/>
      <c r="V5" s="230" t="str">
        <f>janv!V5</f>
        <v>Répartition par</v>
      </c>
      <c r="W5" s="231"/>
      <c r="X5" s="231"/>
      <c r="Y5" s="232"/>
      <c r="Z5" s="233"/>
      <c r="AA5" s="14" t="str">
        <f>janv!AA5</f>
        <v>Vacances année</v>
      </c>
      <c r="AB5" s="234"/>
      <c r="AC5" s="235" t="str">
        <f>janv!AC5</f>
        <v>Comp.</v>
      </c>
      <c r="AD5" s="236" t="str">
        <f>janv!AD5</f>
        <v>Maladie</v>
      </c>
      <c r="AE5" s="236" t="str">
        <f>janv!AE5</f>
        <v>Maladie</v>
      </c>
      <c r="AF5" s="2" t="str">
        <f>janv!AF5</f>
        <v>Autre</v>
      </c>
      <c r="AG5" s="237"/>
      <c r="AH5" s="238"/>
      <c r="AI5" s="239"/>
      <c r="AJ5" s="240" t="str">
        <f>janv!AJ5</f>
        <v>vali-</v>
      </c>
    </row>
    <row r="6" spans="1:37" ht="13.5" thickBot="1" x14ac:dyDescent="0.25">
      <c r="A6" s="173"/>
      <c r="B6" s="1"/>
      <c r="C6" s="168"/>
      <c r="D6" s="56"/>
      <c r="E6" s="13"/>
      <c r="F6" s="79" t="str">
        <f>janv!F6</f>
        <v>arrivée</v>
      </c>
      <c r="G6" s="80"/>
      <c r="H6" s="81" t="str">
        <f>janv!H6</f>
        <v>départ</v>
      </c>
      <c r="I6" s="80"/>
      <c r="J6" s="81" t="str">
        <f>janv!J6</f>
        <v>arrivée</v>
      </c>
      <c r="K6" s="80"/>
      <c r="L6" s="81" t="str">
        <f>janv!L6</f>
        <v>départ</v>
      </c>
      <c r="M6" s="82"/>
      <c r="N6" s="81" t="str">
        <f>janv!N6</f>
        <v>arrivée</v>
      </c>
      <c r="O6" s="80"/>
      <c r="P6" s="81" t="str">
        <f>janv!P6</f>
        <v>départ</v>
      </c>
      <c r="Q6" s="83"/>
      <c r="R6" s="57"/>
      <c r="S6" s="76" t="str">
        <f>janv!S6</f>
        <v>TOTAL</v>
      </c>
      <c r="T6" s="84"/>
      <c r="U6" s="78" t="str">
        <f>janv!U6</f>
        <v>TOTAL</v>
      </c>
      <c r="V6" s="241" t="str">
        <f>janv!V6</f>
        <v>secteur d'activité</v>
      </c>
      <c r="W6" s="242"/>
      <c r="X6" s="242"/>
      <c r="Y6" s="243"/>
      <c r="Z6" s="244" t="str">
        <f>janv!Z6</f>
        <v>(1/10)</v>
      </c>
      <c r="AA6" s="164" t="str">
        <f>janv!AA6</f>
        <v>courante</v>
      </c>
      <c r="AB6" s="85" t="str">
        <f>janv!AB6</f>
        <v>préc.</v>
      </c>
      <c r="AC6" s="235" t="str">
        <f>janv!AC6</f>
        <v>HS</v>
      </c>
      <c r="AD6" s="245" t="str">
        <f>janv!AD6</f>
        <v>(sans médecin)</v>
      </c>
      <c r="AE6" s="245" t="str">
        <f>janv!AE6</f>
        <v>(médecin)</v>
      </c>
      <c r="AF6" s="246"/>
      <c r="AG6" s="87"/>
      <c r="AH6" s="88"/>
      <c r="AI6" s="89" t="str">
        <f>janv!AI6</f>
        <v>TOTAL</v>
      </c>
      <c r="AJ6" s="247" t="str">
        <f>janv!AJ6</f>
        <v>dées</v>
      </c>
    </row>
    <row r="7" spans="1:37" ht="13.5" thickBot="1" x14ac:dyDescent="0.25">
      <c r="A7" s="174" t="str">
        <f>janv!A7</f>
        <v>Jour</v>
      </c>
      <c r="B7" s="90"/>
      <c r="C7" s="91" t="s">
        <v>200</v>
      </c>
      <c r="D7" s="489" t="s">
        <v>201</v>
      </c>
      <c r="E7" s="488" t="s">
        <v>202</v>
      </c>
      <c r="F7" s="92" t="str">
        <f>janv!F7</f>
        <v>h</v>
      </c>
      <c r="G7" s="93" t="str">
        <f>janv!G7</f>
        <v>mm</v>
      </c>
      <c r="H7" s="94" t="str">
        <f>janv!H7</f>
        <v>h</v>
      </c>
      <c r="I7" s="93" t="str">
        <f>janv!I7</f>
        <v>mm</v>
      </c>
      <c r="J7" s="94" t="str">
        <f>janv!J7</f>
        <v>h</v>
      </c>
      <c r="K7" s="93" t="str">
        <f>janv!K7</f>
        <v>mm</v>
      </c>
      <c r="L7" s="94" t="str">
        <f>janv!L7</f>
        <v>h</v>
      </c>
      <c r="M7" s="93" t="str">
        <f>janv!M7</f>
        <v>mm</v>
      </c>
      <c r="N7" s="95" t="str">
        <f>janv!N7</f>
        <v>h</v>
      </c>
      <c r="O7" s="93" t="str">
        <f>janv!O7</f>
        <v>mm</v>
      </c>
      <c r="P7" s="96" t="str">
        <f>janv!P7</f>
        <v>h</v>
      </c>
      <c r="Q7" s="97" t="str">
        <f>janv!Q7</f>
        <v>mm</v>
      </c>
      <c r="R7" s="98"/>
      <c r="S7" s="99" t="str">
        <f>janv!S7</f>
        <v>h</v>
      </c>
      <c r="T7" s="100" t="str">
        <f>janv!T7</f>
        <v>mm</v>
      </c>
      <c r="U7" s="101" t="str">
        <f>janv!U7</f>
        <v>(1/100)</v>
      </c>
      <c r="V7" s="452" t="str">
        <f>janv!V7</f>
        <v>S1</v>
      </c>
      <c r="W7" s="451" t="str">
        <f>janv!W7</f>
        <v>S2</v>
      </c>
      <c r="X7" s="453" t="str">
        <f>janv!X7</f>
        <v>S3</v>
      </c>
      <c r="Y7" s="453" t="str">
        <f>janv!Y7</f>
        <v>S4</v>
      </c>
      <c r="Z7" s="102"/>
      <c r="AA7" s="248">
        <f>janv!AA7</f>
        <v>290</v>
      </c>
      <c r="AB7" s="249">
        <f>janv!AB7</f>
        <v>300</v>
      </c>
      <c r="AC7" s="485">
        <f>janv!AC7</f>
        <v>50</v>
      </c>
      <c r="AD7" s="250">
        <f>janv!AD7</f>
        <v>153</v>
      </c>
      <c r="AE7" s="250">
        <f>janv!AE7</f>
        <v>154</v>
      </c>
      <c r="AF7" s="251" t="str">
        <f>janv!AF7</f>
        <v>Heures</v>
      </c>
      <c r="AG7" s="249" t="str">
        <f>janv!AG7</f>
        <v>code</v>
      </c>
      <c r="AH7" s="252"/>
      <c r="AI7" s="253" t="str">
        <f>janv!AI7</f>
        <v>(1/10)</v>
      </c>
      <c r="AJ7" s="103" t="str">
        <f>janv!AJ7</f>
        <v>(1/10)</v>
      </c>
      <c r="AK7" s="491" t="s">
        <v>203</v>
      </c>
    </row>
    <row r="8" spans="1:37" ht="15" x14ac:dyDescent="0.2">
      <c r="A8" s="177">
        <f>B8</f>
        <v>43556</v>
      </c>
      <c r="B8" s="156">
        <f>mars!B38+1</f>
        <v>43556</v>
      </c>
      <c r="C8" s="157">
        <v>1</v>
      </c>
      <c r="D8" s="158"/>
      <c r="E8" s="159"/>
      <c r="F8" s="107"/>
      <c r="G8" s="108"/>
      <c r="H8" s="109"/>
      <c r="I8" s="108"/>
      <c r="J8" s="109"/>
      <c r="K8" s="108"/>
      <c r="L8" s="109"/>
      <c r="M8" s="110"/>
      <c r="N8" s="111"/>
      <c r="O8" s="447"/>
      <c r="P8" s="112"/>
      <c r="Q8" s="449"/>
      <c r="R8" s="113">
        <f>((H8*60)+I8)-((F8*60)+G8)+((L8*60)+M8)-((J8*60)+K8)+((P8*60)+Q8)-((N8*60)+O8)</f>
        <v>0</v>
      </c>
      <c r="S8" s="114">
        <f>INT(R8/60)</f>
        <v>0</v>
      </c>
      <c r="T8" s="115">
        <f>R8-(60*S8)</f>
        <v>0</v>
      </c>
      <c r="U8" s="437">
        <f>S8+ROUND((100/60*T8)/100,2)</f>
        <v>0</v>
      </c>
      <c r="V8" s="116"/>
      <c r="W8" s="117"/>
      <c r="X8" s="118"/>
      <c r="Y8" s="118"/>
      <c r="Z8" s="254" t="str">
        <f>IF((V8+W8+X8+Y8=0),"",IF((V8+W8+X8+Y8)=U8,"OK","ERR"))</f>
        <v/>
      </c>
      <c r="AA8" s="122"/>
      <c r="AB8" s="119"/>
      <c r="AC8" s="120"/>
      <c r="AD8" s="121"/>
      <c r="AE8" s="121"/>
      <c r="AF8" s="122"/>
      <c r="AG8" s="160"/>
      <c r="AH8" s="254" t="str">
        <f>IF((AI8=0),"",IF((U8+AI8)&gt;8.4,"?",""))</f>
        <v/>
      </c>
      <c r="AI8" s="133">
        <f t="shared" ref="AI8:AI37" si="0">SUM(AA8:AF8)</f>
        <v>0</v>
      </c>
      <c r="AJ8" s="133">
        <f t="shared" ref="AJ8:AJ37" si="1">U8+AI8</f>
        <v>0</v>
      </c>
      <c r="AK8" s="492"/>
    </row>
    <row r="9" spans="1:37" ht="15" x14ac:dyDescent="0.2">
      <c r="A9" s="175">
        <f>B9</f>
        <v>43557</v>
      </c>
      <c r="B9" s="124">
        <f t="shared" ref="B9:B37" si="2">B8+1</f>
        <v>43557</v>
      </c>
      <c r="C9" s="125">
        <v>1</v>
      </c>
      <c r="D9" s="126"/>
      <c r="E9" s="127"/>
      <c r="F9" s="107"/>
      <c r="G9" s="108"/>
      <c r="H9" s="109"/>
      <c r="I9" s="108"/>
      <c r="J9" s="109"/>
      <c r="K9" s="108"/>
      <c r="L9" s="109"/>
      <c r="M9" s="110"/>
      <c r="N9" s="111"/>
      <c r="O9" s="447"/>
      <c r="P9" s="112"/>
      <c r="Q9" s="449"/>
      <c r="R9" s="113">
        <f t="shared" ref="R9:R37" si="3">((H9*60)+I9)-((F9*60)+G9)+((L9*60)+M9)-((J9*60)+K9)+((P9*60)+Q9)-((N9*60)+O9)</f>
        <v>0</v>
      </c>
      <c r="S9" s="114">
        <f t="shared" ref="S9:S37" si="4">INT(R9/60)</f>
        <v>0</v>
      </c>
      <c r="T9" s="115">
        <f t="shared" ref="T9:T36" si="5">R9-(60*S9)</f>
        <v>0</v>
      </c>
      <c r="U9" s="437">
        <f t="shared" ref="U9:U37" si="6">S9+ROUND((100/60*T9)/100,2)</f>
        <v>0</v>
      </c>
      <c r="V9" s="116"/>
      <c r="W9" s="117"/>
      <c r="X9" s="118"/>
      <c r="Y9" s="118"/>
      <c r="Z9" s="254" t="str">
        <f t="shared" ref="Z9:Z37" si="7">IF((V9+W9+X9+Y9=0),"",IF((V9+W9+X9+Y9)=U9,"OK","ERR"))</f>
        <v/>
      </c>
      <c r="AA9" s="131"/>
      <c r="AB9" s="128"/>
      <c r="AC9" s="129"/>
      <c r="AD9" s="130"/>
      <c r="AE9" s="130"/>
      <c r="AF9" s="131"/>
      <c r="AG9" s="132"/>
      <c r="AH9" s="254" t="str">
        <f t="shared" ref="AH9:AH37" si="8">IF((AI9=0),"",IF((U9+AI9)&gt;8.4,"?",""))</f>
        <v/>
      </c>
      <c r="AI9" s="133">
        <f t="shared" si="0"/>
        <v>0</v>
      </c>
      <c r="AJ9" s="133">
        <f t="shared" si="1"/>
        <v>0</v>
      </c>
      <c r="AK9" s="492"/>
    </row>
    <row r="10" spans="1:37" ht="15" x14ac:dyDescent="0.2">
      <c r="A10" s="175">
        <f t="shared" ref="A10:A37" si="9">B10</f>
        <v>43558</v>
      </c>
      <c r="B10" s="124">
        <f t="shared" si="2"/>
        <v>43558</v>
      </c>
      <c r="C10" s="125">
        <v>1</v>
      </c>
      <c r="D10" s="126"/>
      <c r="E10" s="127"/>
      <c r="F10" s="107"/>
      <c r="G10" s="108"/>
      <c r="H10" s="109"/>
      <c r="I10" s="108"/>
      <c r="J10" s="109"/>
      <c r="K10" s="108"/>
      <c r="L10" s="109"/>
      <c r="M10" s="110"/>
      <c r="N10" s="111"/>
      <c r="O10" s="447"/>
      <c r="P10" s="112"/>
      <c r="Q10" s="449"/>
      <c r="R10" s="113">
        <f t="shared" si="3"/>
        <v>0</v>
      </c>
      <c r="S10" s="114">
        <f t="shared" si="4"/>
        <v>0</v>
      </c>
      <c r="T10" s="115">
        <f t="shared" si="5"/>
        <v>0</v>
      </c>
      <c r="U10" s="437">
        <f t="shared" si="6"/>
        <v>0</v>
      </c>
      <c r="V10" s="116"/>
      <c r="W10" s="117"/>
      <c r="X10" s="118"/>
      <c r="Y10" s="118"/>
      <c r="Z10" s="254" t="str">
        <f t="shared" si="7"/>
        <v/>
      </c>
      <c r="AA10" s="131"/>
      <c r="AB10" s="128"/>
      <c r="AC10" s="129"/>
      <c r="AD10" s="130"/>
      <c r="AE10" s="130"/>
      <c r="AF10" s="131"/>
      <c r="AG10" s="132"/>
      <c r="AH10" s="254" t="str">
        <f t="shared" si="8"/>
        <v/>
      </c>
      <c r="AI10" s="133">
        <f t="shared" si="0"/>
        <v>0</v>
      </c>
      <c r="AJ10" s="133">
        <f t="shared" si="1"/>
        <v>0</v>
      </c>
      <c r="AK10" s="493"/>
    </row>
    <row r="11" spans="1:37" ht="15" x14ac:dyDescent="0.2">
      <c r="A11" s="175">
        <f t="shared" si="9"/>
        <v>43559</v>
      </c>
      <c r="B11" s="124">
        <f t="shared" si="2"/>
        <v>43559</v>
      </c>
      <c r="C11" s="125">
        <v>1</v>
      </c>
      <c r="D11" s="126"/>
      <c r="E11" s="127"/>
      <c r="F11" s="107"/>
      <c r="G11" s="108"/>
      <c r="H11" s="109"/>
      <c r="I11" s="108"/>
      <c r="J11" s="109"/>
      <c r="K11" s="108"/>
      <c r="L11" s="109"/>
      <c r="M11" s="110"/>
      <c r="N11" s="111"/>
      <c r="O11" s="447"/>
      <c r="P11" s="112"/>
      <c r="Q11" s="449"/>
      <c r="R11" s="113">
        <f t="shared" si="3"/>
        <v>0</v>
      </c>
      <c r="S11" s="114">
        <f t="shared" si="4"/>
        <v>0</v>
      </c>
      <c r="T11" s="115">
        <f t="shared" si="5"/>
        <v>0</v>
      </c>
      <c r="U11" s="437">
        <f t="shared" si="6"/>
        <v>0</v>
      </c>
      <c r="V11" s="116"/>
      <c r="W11" s="117"/>
      <c r="X11" s="118"/>
      <c r="Y11" s="118"/>
      <c r="Z11" s="254" t="str">
        <f t="shared" si="7"/>
        <v/>
      </c>
      <c r="AA11" s="131"/>
      <c r="AB11" s="128"/>
      <c r="AC11" s="129"/>
      <c r="AD11" s="130"/>
      <c r="AE11" s="130"/>
      <c r="AF11" s="131"/>
      <c r="AG11" s="132"/>
      <c r="AH11" s="254" t="str">
        <f t="shared" si="8"/>
        <v/>
      </c>
      <c r="AI11" s="133">
        <f t="shared" si="0"/>
        <v>0</v>
      </c>
      <c r="AJ11" s="133">
        <f t="shared" si="1"/>
        <v>0</v>
      </c>
      <c r="AK11" s="492"/>
    </row>
    <row r="12" spans="1:37" ht="15" x14ac:dyDescent="0.2">
      <c r="A12" s="175">
        <f t="shared" si="9"/>
        <v>43560</v>
      </c>
      <c r="B12" s="124">
        <f t="shared" si="2"/>
        <v>43560</v>
      </c>
      <c r="C12" s="125">
        <v>1</v>
      </c>
      <c r="D12" s="126"/>
      <c r="E12" s="127"/>
      <c r="F12" s="107"/>
      <c r="G12" s="108"/>
      <c r="H12" s="109"/>
      <c r="I12" s="108"/>
      <c r="J12" s="109"/>
      <c r="K12" s="108"/>
      <c r="L12" s="109"/>
      <c r="M12" s="110"/>
      <c r="N12" s="111"/>
      <c r="O12" s="447"/>
      <c r="P12" s="112"/>
      <c r="Q12" s="449"/>
      <c r="R12" s="113">
        <f t="shared" si="3"/>
        <v>0</v>
      </c>
      <c r="S12" s="114">
        <f t="shared" si="4"/>
        <v>0</v>
      </c>
      <c r="T12" s="115">
        <f t="shared" si="5"/>
        <v>0</v>
      </c>
      <c r="U12" s="437">
        <f t="shared" si="6"/>
        <v>0</v>
      </c>
      <c r="V12" s="116"/>
      <c r="W12" s="117"/>
      <c r="X12" s="118"/>
      <c r="Y12" s="118"/>
      <c r="Z12" s="254" t="str">
        <f t="shared" si="7"/>
        <v/>
      </c>
      <c r="AA12" s="131"/>
      <c r="AB12" s="128"/>
      <c r="AC12" s="129"/>
      <c r="AD12" s="130"/>
      <c r="AE12" s="130"/>
      <c r="AF12" s="131"/>
      <c r="AG12" s="132"/>
      <c r="AH12" s="254" t="str">
        <f t="shared" si="8"/>
        <v/>
      </c>
      <c r="AI12" s="133">
        <f t="shared" si="0"/>
        <v>0</v>
      </c>
      <c r="AJ12" s="133">
        <f t="shared" si="1"/>
        <v>0</v>
      </c>
      <c r="AK12" s="492"/>
    </row>
    <row r="13" spans="1:37" ht="15" x14ac:dyDescent="0.2">
      <c r="A13" s="175">
        <f t="shared" si="9"/>
        <v>43561</v>
      </c>
      <c r="B13" s="124">
        <f t="shared" si="2"/>
        <v>43561</v>
      </c>
      <c r="C13" s="125"/>
      <c r="D13" s="126"/>
      <c r="E13" s="127"/>
      <c r="F13" s="107"/>
      <c r="G13" s="108"/>
      <c r="H13" s="109"/>
      <c r="I13" s="108"/>
      <c r="J13" s="109"/>
      <c r="K13" s="108"/>
      <c r="L13" s="109"/>
      <c r="M13" s="110"/>
      <c r="N13" s="111"/>
      <c r="O13" s="447"/>
      <c r="P13" s="112"/>
      <c r="Q13" s="449"/>
      <c r="R13" s="113">
        <f t="shared" si="3"/>
        <v>0</v>
      </c>
      <c r="S13" s="114">
        <f t="shared" si="4"/>
        <v>0</v>
      </c>
      <c r="T13" s="115">
        <f t="shared" si="5"/>
        <v>0</v>
      </c>
      <c r="U13" s="437">
        <f t="shared" si="6"/>
        <v>0</v>
      </c>
      <c r="V13" s="116"/>
      <c r="W13" s="117"/>
      <c r="X13" s="118"/>
      <c r="Y13" s="118"/>
      <c r="Z13" s="254" t="str">
        <f t="shared" si="7"/>
        <v/>
      </c>
      <c r="AA13" s="131"/>
      <c r="AB13" s="128"/>
      <c r="AC13" s="129"/>
      <c r="AD13" s="130"/>
      <c r="AE13" s="130"/>
      <c r="AF13" s="131"/>
      <c r="AG13" s="132"/>
      <c r="AH13" s="254" t="str">
        <f t="shared" si="8"/>
        <v/>
      </c>
      <c r="AI13" s="133">
        <f t="shared" si="0"/>
        <v>0</v>
      </c>
      <c r="AJ13" s="133">
        <f t="shared" si="1"/>
        <v>0</v>
      </c>
      <c r="AK13" s="493"/>
    </row>
    <row r="14" spans="1:37" ht="15" x14ac:dyDescent="0.2">
      <c r="A14" s="175">
        <f t="shared" si="9"/>
        <v>43562</v>
      </c>
      <c r="B14" s="124">
        <f t="shared" si="2"/>
        <v>43562</v>
      </c>
      <c r="C14" s="125"/>
      <c r="D14" s="126"/>
      <c r="E14" s="127"/>
      <c r="F14" s="107"/>
      <c r="G14" s="108"/>
      <c r="H14" s="109"/>
      <c r="I14" s="108"/>
      <c r="J14" s="109"/>
      <c r="K14" s="108"/>
      <c r="L14" s="109"/>
      <c r="M14" s="110"/>
      <c r="N14" s="111"/>
      <c r="O14" s="447"/>
      <c r="P14" s="112"/>
      <c r="Q14" s="449"/>
      <c r="R14" s="113">
        <f t="shared" si="3"/>
        <v>0</v>
      </c>
      <c r="S14" s="114">
        <f t="shared" si="4"/>
        <v>0</v>
      </c>
      <c r="T14" s="115">
        <f t="shared" si="5"/>
        <v>0</v>
      </c>
      <c r="U14" s="437">
        <f t="shared" si="6"/>
        <v>0</v>
      </c>
      <c r="V14" s="116"/>
      <c r="W14" s="117"/>
      <c r="X14" s="118"/>
      <c r="Y14" s="118"/>
      <c r="Z14" s="254" t="str">
        <f t="shared" si="7"/>
        <v/>
      </c>
      <c r="AA14" s="131"/>
      <c r="AB14" s="128"/>
      <c r="AC14" s="129"/>
      <c r="AD14" s="130"/>
      <c r="AE14" s="130"/>
      <c r="AF14" s="131"/>
      <c r="AG14" s="132"/>
      <c r="AH14" s="254" t="str">
        <f t="shared" si="8"/>
        <v/>
      </c>
      <c r="AI14" s="133">
        <f t="shared" si="0"/>
        <v>0</v>
      </c>
      <c r="AJ14" s="133">
        <f t="shared" si="1"/>
        <v>0</v>
      </c>
      <c r="AK14" s="492"/>
    </row>
    <row r="15" spans="1:37" ht="15" x14ac:dyDescent="0.2">
      <c r="A15" s="175">
        <f t="shared" si="9"/>
        <v>43563</v>
      </c>
      <c r="B15" s="124">
        <f t="shared" si="2"/>
        <v>43563</v>
      </c>
      <c r="C15" s="125">
        <v>1</v>
      </c>
      <c r="D15" s="126"/>
      <c r="E15" s="127"/>
      <c r="F15" s="107"/>
      <c r="G15" s="108"/>
      <c r="H15" s="109"/>
      <c r="I15" s="108"/>
      <c r="J15" s="109"/>
      <c r="K15" s="108"/>
      <c r="L15" s="109"/>
      <c r="M15" s="110"/>
      <c r="N15" s="111"/>
      <c r="O15" s="447"/>
      <c r="P15" s="112"/>
      <c r="Q15" s="449"/>
      <c r="R15" s="113">
        <f t="shared" si="3"/>
        <v>0</v>
      </c>
      <c r="S15" s="114">
        <f t="shared" si="4"/>
        <v>0</v>
      </c>
      <c r="T15" s="115">
        <f t="shared" si="5"/>
        <v>0</v>
      </c>
      <c r="U15" s="437">
        <f t="shared" si="6"/>
        <v>0</v>
      </c>
      <c r="V15" s="116"/>
      <c r="W15" s="117"/>
      <c r="X15" s="118"/>
      <c r="Y15" s="118"/>
      <c r="Z15" s="254" t="str">
        <f t="shared" si="7"/>
        <v/>
      </c>
      <c r="AA15" s="131"/>
      <c r="AB15" s="128"/>
      <c r="AC15" s="129"/>
      <c r="AD15" s="130"/>
      <c r="AE15" s="130"/>
      <c r="AF15" s="131"/>
      <c r="AG15" s="132"/>
      <c r="AH15" s="254" t="str">
        <f t="shared" si="8"/>
        <v/>
      </c>
      <c r="AI15" s="133">
        <f t="shared" si="0"/>
        <v>0</v>
      </c>
      <c r="AJ15" s="133">
        <f t="shared" si="1"/>
        <v>0</v>
      </c>
      <c r="AK15" s="492"/>
    </row>
    <row r="16" spans="1:37" ht="15" x14ac:dyDescent="0.2">
      <c r="A16" s="175">
        <f t="shared" si="9"/>
        <v>43564</v>
      </c>
      <c r="B16" s="124">
        <f t="shared" si="2"/>
        <v>43564</v>
      </c>
      <c r="C16" s="125">
        <v>1</v>
      </c>
      <c r="D16" s="126"/>
      <c r="E16" s="127"/>
      <c r="F16" s="107"/>
      <c r="G16" s="108"/>
      <c r="H16" s="109"/>
      <c r="I16" s="108"/>
      <c r="J16" s="109"/>
      <c r="K16" s="108"/>
      <c r="L16" s="109"/>
      <c r="M16" s="110"/>
      <c r="N16" s="111"/>
      <c r="O16" s="447"/>
      <c r="P16" s="112"/>
      <c r="Q16" s="449"/>
      <c r="R16" s="113">
        <f t="shared" si="3"/>
        <v>0</v>
      </c>
      <c r="S16" s="114">
        <f t="shared" si="4"/>
        <v>0</v>
      </c>
      <c r="T16" s="115">
        <f t="shared" si="5"/>
        <v>0</v>
      </c>
      <c r="U16" s="437">
        <f t="shared" si="6"/>
        <v>0</v>
      </c>
      <c r="V16" s="116"/>
      <c r="W16" s="117"/>
      <c r="X16" s="118"/>
      <c r="Y16" s="118"/>
      <c r="Z16" s="254" t="str">
        <f t="shared" si="7"/>
        <v/>
      </c>
      <c r="AA16" s="131"/>
      <c r="AB16" s="128"/>
      <c r="AC16" s="129"/>
      <c r="AD16" s="130"/>
      <c r="AE16" s="130"/>
      <c r="AF16" s="131"/>
      <c r="AG16" s="132"/>
      <c r="AH16" s="254" t="str">
        <f t="shared" si="8"/>
        <v/>
      </c>
      <c r="AI16" s="133">
        <f t="shared" si="0"/>
        <v>0</v>
      </c>
      <c r="AJ16" s="133">
        <f t="shared" si="1"/>
        <v>0</v>
      </c>
      <c r="AK16" s="492"/>
    </row>
    <row r="17" spans="1:37" ht="15" x14ac:dyDescent="0.2">
      <c r="A17" s="175">
        <f t="shared" si="9"/>
        <v>43565</v>
      </c>
      <c r="B17" s="124">
        <f t="shared" si="2"/>
        <v>43565</v>
      </c>
      <c r="C17" s="125">
        <v>1</v>
      </c>
      <c r="D17" s="126"/>
      <c r="E17" s="127"/>
      <c r="F17" s="107"/>
      <c r="G17" s="108"/>
      <c r="H17" s="109"/>
      <c r="I17" s="108"/>
      <c r="J17" s="109"/>
      <c r="K17" s="108"/>
      <c r="L17" s="109"/>
      <c r="M17" s="110"/>
      <c r="N17" s="111"/>
      <c r="O17" s="447"/>
      <c r="P17" s="112"/>
      <c r="Q17" s="449"/>
      <c r="R17" s="113">
        <f t="shared" si="3"/>
        <v>0</v>
      </c>
      <c r="S17" s="114">
        <f t="shared" si="4"/>
        <v>0</v>
      </c>
      <c r="T17" s="115">
        <f t="shared" si="5"/>
        <v>0</v>
      </c>
      <c r="U17" s="437">
        <f t="shared" si="6"/>
        <v>0</v>
      </c>
      <c r="V17" s="116"/>
      <c r="W17" s="117"/>
      <c r="X17" s="118"/>
      <c r="Y17" s="118"/>
      <c r="Z17" s="254" t="str">
        <f t="shared" si="7"/>
        <v/>
      </c>
      <c r="AA17" s="131"/>
      <c r="AB17" s="128"/>
      <c r="AC17" s="129"/>
      <c r="AD17" s="130"/>
      <c r="AE17" s="130"/>
      <c r="AF17" s="131"/>
      <c r="AG17" s="132"/>
      <c r="AH17" s="254" t="str">
        <f t="shared" si="8"/>
        <v/>
      </c>
      <c r="AI17" s="133">
        <f t="shared" si="0"/>
        <v>0</v>
      </c>
      <c r="AJ17" s="133">
        <f t="shared" si="1"/>
        <v>0</v>
      </c>
      <c r="AK17" s="492"/>
    </row>
    <row r="18" spans="1:37" ht="15" x14ac:dyDescent="0.2">
      <c r="A18" s="175">
        <f t="shared" si="9"/>
        <v>43566</v>
      </c>
      <c r="B18" s="124">
        <f t="shared" si="2"/>
        <v>43566</v>
      </c>
      <c r="C18" s="125">
        <v>1</v>
      </c>
      <c r="D18" s="126"/>
      <c r="E18" s="127"/>
      <c r="F18" s="107"/>
      <c r="G18" s="108"/>
      <c r="H18" s="109"/>
      <c r="I18" s="108"/>
      <c r="J18" s="109"/>
      <c r="K18" s="108"/>
      <c r="L18" s="109"/>
      <c r="M18" s="110"/>
      <c r="N18" s="111"/>
      <c r="O18" s="447"/>
      <c r="P18" s="112"/>
      <c r="Q18" s="449"/>
      <c r="R18" s="113">
        <f t="shared" si="3"/>
        <v>0</v>
      </c>
      <c r="S18" s="114">
        <f t="shared" si="4"/>
        <v>0</v>
      </c>
      <c r="T18" s="115">
        <f t="shared" si="5"/>
        <v>0</v>
      </c>
      <c r="U18" s="437">
        <f t="shared" si="6"/>
        <v>0</v>
      </c>
      <c r="V18" s="116"/>
      <c r="W18" s="117"/>
      <c r="X18" s="118"/>
      <c r="Y18" s="118"/>
      <c r="Z18" s="254" t="str">
        <f t="shared" si="7"/>
        <v/>
      </c>
      <c r="AA18" s="131"/>
      <c r="AB18" s="128"/>
      <c r="AC18" s="129"/>
      <c r="AD18" s="130"/>
      <c r="AE18" s="130"/>
      <c r="AF18" s="131"/>
      <c r="AG18" s="132"/>
      <c r="AH18" s="254" t="str">
        <f t="shared" si="8"/>
        <v/>
      </c>
      <c r="AI18" s="133">
        <f t="shared" si="0"/>
        <v>0</v>
      </c>
      <c r="AJ18" s="133">
        <f t="shared" si="1"/>
        <v>0</v>
      </c>
      <c r="AK18" s="492"/>
    </row>
    <row r="19" spans="1:37" ht="15" x14ac:dyDescent="0.2">
      <c r="A19" s="175">
        <f t="shared" si="9"/>
        <v>43567</v>
      </c>
      <c r="B19" s="124">
        <f t="shared" si="2"/>
        <v>43567</v>
      </c>
      <c r="C19" s="125">
        <v>1</v>
      </c>
      <c r="D19" s="126"/>
      <c r="E19" s="127"/>
      <c r="F19" s="107"/>
      <c r="G19" s="108"/>
      <c r="H19" s="109"/>
      <c r="I19" s="108"/>
      <c r="J19" s="109"/>
      <c r="K19" s="108"/>
      <c r="L19" s="109"/>
      <c r="M19" s="110"/>
      <c r="N19" s="111"/>
      <c r="O19" s="447"/>
      <c r="P19" s="112"/>
      <c r="Q19" s="449"/>
      <c r="R19" s="113">
        <f t="shared" si="3"/>
        <v>0</v>
      </c>
      <c r="S19" s="114">
        <f t="shared" si="4"/>
        <v>0</v>
      </c>
      <c r="T19" s="115">
        <f t="shared" si="5"/>
        <v>0</v>
      </c>
      <c r="U19" s="437">
        <f t="shared" si="6"/>
        <v>0</v>
      </c>
      <c r="V19" s="116"/>
      <c r="W19" s="117"/>
      <c r="X19" s="118"/>
      <c r="Y19" s="118"/>
      <c r="Z19" s="254" t="str">
        <f t="shared" si="7"/>
        <v/>
      </c>
      <c r="AA19" s="131"/>
      <c r="AB19" s="128"/>
      <c r="AC19" s="129"/>
      <c r="AD19" s="130"/>
      <c r="AE19" s="130"/>
      <c r="AF19" s="131"/>
      <c r="AG19" s="132"/>
      <c r="AH19" s="254" t="str">
        <f t="shared" si="8"/>
        <v/>
      </c>
      <c r="AI19" s="133">
        <f t="shared" si="0"/>
        <v>0</v>
      </c>
      <c r="AJ19" s="133">
        <f t="shared" si="1"/>
        <v>0</v>
      </c>
      <c r="AK19" s="492"/>
    </row>
    <row r="20" spans="1:37" ht="15" x14ac:dyDescent="0.2">
      <c r="A20" s="175">
        <f t="shared" si="9"/>
        <v>43568</v>
      </c>
      <c r="B20" s="124">
        <f t="shared" si="2"/>
        <v>43568</v>
      </c>
      <c r="C20" s="125"/>
      <c r="D20" s="126"/>
      <c r="E20" s="127"/>
      <c r="F20" s="107"/>
      <c r="G20" s="108"/>
      <c r="H20" s="109"/>
      <c r="I20" s="108"/>
      <c r="J20" s="109"/>
      <c r="K20" s="108"/>
      <c r="L20" s="109"/>
      <c r="M20" s="110"/>
      <c r="N20" s="111"/>
      <c r="O20" s="447"/>
      <c r="P20" s="112"/>
      <c r="Q20" s="449"/>
      <c r="R20" s="113">
        <f t="shared" si="3"/>
        <v>0</v>
      </c>
      <c r="S20" s="114">
        <f t="shared" si="4"/>
        <v>0</v>
      </c>
      <c r="T20" s="115">
        <f t="shared" si="5"/>
        <v>0</v>
      </c>
      <c r="U20" s="437">
        <f t="shared" si="6"/>
        <v>0</v>
      </c>
      <c r="V20" s="116"/>
      <c r="W20" s="117"/>
      <c r="X20" s="118"/>
      <c r="Y20" s="118"/>
      <c r="Z20" s="254" t="str">
        <f t="shared" si="7"/>
        <v/>
      </c>
      <c r="AA20" s="131"/>
      <c r="AB20" s="128"/>
      <c r="AC20" s="129"/>
      <c r="AD20" s="130"/>
      <c r="AE20" s="130"/>
      <c r="AF20" s="131"/>
      <c r="AG20" s="132"/>
      <c r="AH20" s="254" t="str">
        <f t="shared" si="8"/>
        <v/>
      </c>
      <c r="AI20" s="133">
        <f t="shared" si="0"/>
        <v>0</v>
      </c>
      <c r="AJ20" s="133">
        <f t="shared" si="1"/>
        <v>0</v>
      </c>
      <c r="AK20" s="492"/>
    </row>
    <row r="21" spans="1:37" ht="15" x14ac:dyDescent="0.2">
      <c r="A21" s="175">
        <f t="shared" si="9"/>
        <v>43569</v>
      </c>
      <c r="B21" s="124">
        <f t="shared" si="2"/>
        <v>43569</v>
      </c>
      <c r="C21" s="125"/>
      <c r="D21" s="126"/>
      <c r="E21" s="127"/>
      <c r="F21" s="107"/>
      <c r="G21" s="108"/>
      <c r="H21" s="109"/>
      <c r="I21" s="108"/>
      <c r="J21" s="109"/>
      <c r="K21" s="108"/>
      <c r="L21" s="109"/>
      <c r="M21" s="110"/>
      <c r="N21" s="111"/>
      <c r="O21" s="447"/>
      <c r="P21" s="112"/>
      <c r="Q21" s="449"/>
      <c r="R21" s="113">
        <f t="shared" si="3"/>
        <v>0</v>
      </c>
      <c r="S21" s="114">
        <f t="shared" si="4"/>
        <v>0</v>
      </c>
      <c r="T21" s="115">
        <f t="shared" si="5"/>
        <v>0</v>
      </c>
      <c r="U21" s="437">
        <f t="shared" si="6"/>
        <v>0</v>
      </c>
      <c r="V21" s="116"/>
      <c r="W21" s="117"/>
      <c r="X21" s="118"/>
      <c r="Y21" s="118"/>
      <c r="Z21" s="254" t="str">
        <f t="shared" si="7"/>
        <v/>
      </c>
      <c r="AA21" s="131"/>
      <c r="AB21" s="128"/>
      <c r="AC21" s="129"/>
      <c r="AD21" s="130"/>
      <c r="AE21" s="130"/>
      <c r="AF21" s="131"/>
      <c r="AG21" s="132"/>
      <c r="AH21" s="254" t="str">
        <f t="shared" si="8"/>
        <v/>
      </c>
      <c r="AI21" s="133">
        <f t="shared" si="0"/>
        <v>0</v>
      </c>
      <c r="AJ21" s="133">
        <f t="shared" si="1"/>
        <v>0</v>
      </c>
      <c r="AK21" s="492"/>
    </row>
    <row r="22" spans="1:37" ht="15" x14ac:dyDescent="0.2">
      <c r="A22" s="175">
        <f t="shared" si="9"/>
        <v>43570</v>
      </c>
      <c r="B22" s="124">
        <f t="shared" si="2"/>
        <v>43570</v>
      </c>
      <c r="C22" s="125">
        <v>1</v>
      </c>
      <c r="D22" s="126"/>
      <c r="E22" s="127"/>
      <c r="F22" s="107"/>
      <c r="G22" s="108"/>
      <c r="H22" s="109"/>
      <c r="I22" s="108"/>
      <c r="J22" s="109"/>
      <c r="K22" s="108"/>
      <c r="L22" s="109"/>
      <c r="M22" s="110"/>
      <c r="N22" s="111"/>
      <c r="O22" s="447"/>
      <c r="P22" s="112"/>
      <c r="Q22" s="449"/>
      <c r="R22" s="113">
        <f t="shared" si="3"/>
        <v>0</v>
      </c>
      <c r="S22" s="114">
        <f t="shared" si="4"/>
        <v>0</v>
      </c>
      <c r="T22" s="115">
        <f t="shared" si="5"/>
        <v>0</v>
      </c>
      <c r="U22" s="437">
        <f t="shared" si="6"/>
        <v>0</v>
      </c>
      <c r="V22" s="116"/>
      <c r="W22" s="117"/>
      <c r="X22" s="118"/>
      <c r="Y22" s="118"/>
      <c r="Z22" s="254" t="str">
        <f t="shared" si="7"/>
        <v/>
      </c>
      <c r="AA22" s="131"/>
      <c r="AB22" s="128"/>
      <c r="AC22" s="129"/>
      <c r="AD22" s="130"/>
      <c r="AE22" s="130"/>
      <c r="AF22" s="131"/>
      <c r="AG22" s="132"/>
      <c r="AH22" s="254" t="str">
        <f t="shared" si="8"/>
        <v/>
      </c>
      <c r="AI22" s="133">
        <f t="shared" si="0"/>
        <v>0</v>
      </c>
      <c r="AJ22" s="133">
        <f t="shared" si="1"/>
        <v>0</v>
      </c>
      <c r="AK22" s="492"/>
    </row>
    <row r="23" spans="1:37" ht="15" x14ac:dyDescent="0.2">
      <c r="A23" s="175">
        <f t="shared" si="9"/>
        <v>43571</v>
      </c>
      <c r="B23" s="124">
        <f t="shared" si="2"/>
        <v>43571</v>
      </c>
      <c r="C23" s="125">
        <v>1</v>
      </c>
      <c r="D23" s="126"/>
      <c r="E23" s="127"/>
      <c r="F23" s="107"/>
      <c r="G23" s="108"/>
      <c r="H23" s="109"/>
      <c r="I23" s="108"/>
      <c r="J23" s="109"/>
      <c r="K23" s="108"/>
      <c r="L23" s="109"/>
      <c r="M23" s="110"/>
      <c r="N23" s="111"/>
      <c r="O23" s="447"/>
      <c r="P23" s="112"/>
      <c r="Q23" s="449"/>
      <c r="R23" s="113">
        <f t="shared" si="3"/>
        <v>0</v>
      </c>
      <c r="S23" s="114">
        <f t="shared" si="4"/>
        <v>0</v>
      </c>
      <c r="T23" s="115">
        <f t="shared" si="5"/>
        <v>0</v>
      </c>
      <c r="U23" s="437">
        <f t="shared" si="6"/>
        <v>0</v>
      </c>
      <c r="V23" s="116"/>
      <c r="W23" s="117"/>
      <c r="X23" s="118"/>
      <c r="Y23" s="118"/>
      <c r="Z23" s="254" t="str">
        <f t="shared" si="7"/>
        <v/>
      </c>
      <c r="AA23" s="131"/>
      <c r="AB23" s="128"/>
      <c r="AC23" s="129"/>
      <c r="AD23" s="130"/>
      <c r="AE23" s="130"/>
      <c r="AF23" s="131"/>
      <c r="AG23" s="132"/>
      <c r="AH23" s="254" t="str">
        <f t="shared" si="8"/>
        <v/>
      </c>
      <c r="AI23" s="133">
        <f t="shared" si="0"/>
        <v>0</v>
      </c>
      <c r="AJ23" s="133">
        <f t="shared" si="1"/>
        <v>0</v>
      </c>
      <c r="AK23" s="492"/>
    </row>
    <row r="24" spans="1:37" ht="15" x14ac:dyDescent="0.2">
      <c r="A24" s="175">
        <f t="shared" si="9"/>
        <v>43572</v>
      </c>
      <c r="B24" s="124">
        <f t="shared" si="2"/>
        <v>43572</v>
      </c>
      <c r="C24" s="125">
        <v>1</v>
      </c>
      <c r="D24" s="126"/>
      <c r="E24" s="127"/>
      <c r="F24" s="107"/>
      <c r="G24" s="108"/>
      <c r="H24" s="109"/>
      <c r="I24" s="108"/>
      <c r="J24" s="109"/>
      <c r="K24" s="108"/>
      <c r="L24" s="109"/>
      <c r="M24" s="110"/>
      <c r="N24" s="111"/>
      <c r="O24" s="447"/>
      <c r="P24" s="112"/>
      <c r="Q24" s="449"/>
      <c r="R24" s="113">
        <f t="shared" si="3"/>
        <v>0</v>
      </c>
      <c r="S24" s="114">
        <f t="shared" si="4"/>
        <v>0</v>
      </c>
      <c r="T24" s="115">
        <f t="shared" si="5"/>
        <v>0</v>
      </c>
      <c r="U24" s="437">
        <f t="shared" si="6"/>
        <v>0</v>
      </c>
      <c r="V24" s="116"/>
      <c r="W24" s="117"/>
      <c r="X24" s="118"/>
      <c r="Y24" s="118"/>
      <c r="Z24" s="254" t="str">
        <f t="shared" si="7"/>
        <v/>
      </c>
      <c r="AA24" s="131"/>
      <c r="AB24" s="128"/>
      <c r="AC24" s="129"/>
      <c r="AD24" s="130"/>
      <c r="AE24" s="130"/>
      <c r="AF24" s="131"/>
      <c r="AG24" s="132"/>
      <c r="AH24" s="254" t="str">
        <f t="shared" si="8"/>
        <v/>
      </c>
      <c r="AI24" s="133">
        <f t="shared" si="0"/>
        <v>0</v>
      </c>
      <c r="AJ24" s="133">
        <f t="shared" si="1"/>
        <v>0</v>
      </c>
      <c r="AK24" s="492"/>
    </row>
    <row r="25" spans="1:37" ht="15" x14ac:dyDescent="0.2">
      <c r="A25" s="175">
        <f t="shared" si="9"/>
        <v>43573</v>
      </c>
      <c r="B25" s="124">
        <f t="shared" si="2"/>
        <v>43573</v>
      </c>
      <c r="C25" s="125">
        <v>1</v>
      </c>
      <c r="D25" s="126"/>
      <c r="E25" s="127"/>
      <c r="F25" s="107"/>
      <c r="G25" s="108"/>
      <c r="H25" s="109"/>
      <c r="I25" s="108"/>
      <c r="J25" s="109"/>
      <c r="K25" s="108"/>
      <c r="L25" s="109"/>
      <c r="M25" s="110"/>
      <c r="N25" s="111"/>
      <c r="O25" s="447"/>
      <c r="P25" s="112"/>
      <c r="Q25" s="449"/>
      <c r="R25" s="113">
        <f t="shared" si="3"/>
        <v>0</v>
      </c>
      <c r="S25" s="114">
        <f t="shared" si="4"/>
        <v>0</v>
      </c>
      <c r="T25" s="115">
        <f t="shared" si="5"/>
        <v>0</v>
      </c>
      <c r="U25" s="437">
        <f t="shared" si="6"/>
        <v>0</v>
      </c>
      <c r="V25" s="116"/>
      <c r="W25" s="117"/>
      <c r="X25" s="118"/>
      <c r="Y25" s="118"/>
      <c r="Z25" s="254" t="str">
        <f t="shared" si="7"/>
        <v/>
      </c>
      <c r="AA25" s="131"/>
      <c r="AB25" s="128"/>
      <c r="AC25" s="129"/>
      <c r="AD25" s="130"/>
      <c r="AE25" s="130"/>
      <c r="AF25" s="131"/>
      <c r="AG25" s="132"/>
      <c r="AH25" s="254" t="str">
        <f t="shared" si="8"/>
        <v/>
      </c>
      <c r="AI25" s="133">
        <f t="shared" si="0"/>
        <v>0</v>
      </c>
      <c r="AJ25" s="133">
        <f t="shared" si="1"/>
        <v>0</v>
      </c>
      <c r="AK25" s="492"/>
    </row>
    <row r="26" spans="1:37" ht="15" x14ac:dyDescent="0.2">
      <c r="A26" s="175">
        <f t="shared" si="9"/>
        <v>43574</v>
      </c>
      <c r="B26" s="124">
        <f t="shared" si="2"/>
        <v>43574</v>
      </c>
      <c r="C26" s="125"/>
      <c r="D26" s="126">
        <v>1</v>
      </c>
      <c r="E26" s="127"/>
      <c r="F26" s="107"/>
      <c r="G26" s="108"/>
      <c r="H26" s="109"/>
      <c r="I26" s="108"/>
      <c r="J26" s="109"/>
      <c r="K26" s="108"/>
      <c r="L26" s="109"/>
      <c r="M26" s="110"/>
      <c r="N26" s="111"/>
      <c r="O26" s="447"/>
      <c r="P26" s="112"/>
      <c r="Q26" s="449"/>
      <c r="R26" s="113">
        <f t="shared" si="3"/>
        <v>0</v>
      </c>
      <c r="S26" s="114">
        <f t="shared" si="4"/>
        <v>0</v>
      </c>
      <c r="T26" s="115">
        <f t="shared" si="5"/>
        <v>0</v>
      </c>
      <c r="U26" s="437">
        <f t="shared" si="6"/>
        <v>0</v>
      </c>
      <c r="V26" s="116"/>
      <c r="W26" s="117"/>
      <c r="X26" s="118"/>
      <c r="Y26" s="118"/>
      <c r="Z26" s="254" t="str">
        <f t="shared" si="7"/>
        <v/>
      </c>
      <c r="AA26" s="131"/>
      <c r="AB26" s="128"/>
      <c r="AC26" s="129"/>
      <c r="AD26" s="130"/>
      <c r="AE26" s="130"/>
      <c r="AF26" s="131"/>
      <c r="AG26" s="132"/>
      <c r="AH26" s="254" t="str">
        <f t="shared" si="8"/>
        <v/>
      </c>
      <c r="AI26" s="133">
        <f t="shared" si="0"/>
        <v>0</v>
      </c>
      <c r="AJ26" s="133">
        <f t="shared" si="1"/>
        <v>0</v>
      </c>
      <c r="AK26" s="492"/>
    </row>
    <row r="27" spans="1:37" ht="15" x14ac:dyDescent="0.2">
      <c r="A27" s="175">
        <f t="shared" si="9"/>
        <v>43575</v>
      </c>
      <c r="B27" s="124">
        <f t="shared" si="2"/>
        <v>43575</v>
      </c>
      <c r="C27" s="125"/>
      <c r="D27" s="126"/>
      <c r="E27" s="127"/>
      <c r="F27" s="107"/>
      <c r="G27" s="108"/>
      <c r="H27" s="109"/>
      <c r="I27" s="108"/>
      <c r="J27" s="109"/>
      <c r="K27" s="108"/>
      <c r="L27" s="109"/>
      <c r="M27" s="110"/>
      <c r="N27" s="111"/>
      <c r="O27" s="447"/>
      <c r="P27" s="112"/>
      <c r="Q27" s="449"/>
      <c r="R27" s="113">
        <f t="shared" si="3"/>
        <v>0</v>
      </c>
      <c r="S27" s="114">
        <f t="shared" si="4"/>
        <v>0</v>
      </c>
      <c r="T27" s="115">
        <f t="shared" si="5"/>
        <v>0</v>
      </c>
      <c r="U27" s="437">
        <f t="shared" si="6"/>
        <v>0</v>
      </c>
      <c r="V27" s="116"/>
      <c r="W27" s="117"/>
      <c r="X27" s="118"/>
      <c r="Y27" s="118"/>
      <c r="Z27" s="254" t="str">
        <f t="shared" si="7"/>
        <v/>
      </c>
      <c r="AA27" s="131"/>
      <c r="AB27" s="128"/>
      <c r="AC27" s="129"/>
      <c r="AD27" s="130"/>
      <c r="AE27" s="130"/>
      <c r="AF27" s="131"/>
      <c r="AG27" s="132"/>
      <c r="AH27" s="254" t="str">
        <f t="shared" si="8"/>
        <v/>
      </c>
      <c r="AI27" s="133">
        <f t="shared" si="0"/>
        <v>0</v>
      </c>
      <c r="AJ27" s="133">
        <f t="shared" si="1"/>
        <v>0</v>
      </c>
      <c r="AK27" s="492"/>
    </row>
    <row r="28" spans="1:37" ht="15" x14ac:dyDescent="0.2">
      <c r="A28" s="175">
        <f t="shared" si="9"/>
        <v>43576</v>
      </c>
      <c r="B28" s="124">
        <f t="shared" si="2"/>
        <v>43576</v>
      </c>
      <c r="C28" s="125"/>
      <c r="D28" s="126"/>
      <c r="E28" s="127"/>
      <c r="F28" s="107"/>
      <c r="G28" s="108"/>
      <c r="H28" s="109"/>
      <c r="I28" s="108"/>
      <c r="J28" s="109"/>
      <c r="K28" s="108"/>
      <c r="L28" s="109"/>
      <c r="M28" s="110"/>
      <c r="N28" s="111"/>
      <c r="O28" s="447"/>
      <c r="P28" s="112"/>
      <c r="Q28" s="449"/>
      <c r="R28" s="113">
        <f t="shared" si="3"/>
        <v>0</v>
      </c>
      <c r="S28" s="114">
        <f t="shared" si="4"/>
        <v>0</v>
      </c>
      <c r="T28" s="115">
        <f t="shared" si="5"/>
        <v>0</v>
      </c>
      <c r="U28" s="437">
        <f t="shared" si="6"/>
        <v>0</v>
      </c>
      <c r="V28" s="116"/>
      <c r="W28" s="117"/>
      <c r="X28" s="118"/>
      <c r="Y28" s="118"/>
      <c r="Z28" s="254" t="str">
        <f t="shared" si="7"/>
        <v/>
      </c>
      <c r="AA28" s="131"/>
      <c r="AB28" s="128"/>
      <c r="AC28" s="129"/>
      <c r="AD28" s="130"/>
      <c r="AE28" s="130"/>
      <c r="AF28" s="131"/>
      <c r="AG28" s="132"/>
      <c r="AH28" s="254" t="str">
        <f t="shared" si="8"/>
        <v/>
      </c>
      <c r="AI28" s="133">
        <f t="shared" si="0"/>
        <v>0</v>
      </c>
      <c r="AJ28" s="133">
        <f t="shared" si="1"/>
        <v>0</v>
      </c>
      <c r="AK28" s="492"/>
    </row>
    <row r="29" spans="1:37" ht="15" x14ac:dyDescent="0.2">
      <c r="A29" s="175">
        <f t="shared" si="9"/>
        <v>43577</v>
      </c>
      <c r="B29" s="124">
        <f t="shared" si="2"/>
        <v>43577</v>
      </c>
      <c r="C29" s="125"/>
      <c r="D29" s="126"/>
      <c r="E29" s="127">
        <v>1</v>
      </c>
      <c r="F29" s="107"/>
      <c r="G29" s="108"/>
      <c r="H29" s="109"/>
      <c r="I29" s="108"/>
      <c r="J29" s="109"/>
      <c r="K29" s="108"/>
      <c r="L29" s="109"/>
      <c r="M29" s="110"/>
      <c r="N29" s="111"/>
      <c r="O29" s="447"/>
      <c r="P29" s="112"/>
      <c r="Q29" s="449"/>
      <c r="R29" s="113">
        <f t="shared" si="3"/>
        <v>0</v>
      </c>
      <c r="S29" s="114">
        <f t="shared" si="4"/>
        <v>0</v>
      </c>
      <c r="T29" s="115">
        <f t="shared" si="5"/>
        <v>0</v>
      </c>
      <c r="U29" s="437">
        <f t="shared" si="6"/>
        <v>0</v>
      </c>
      <c r="V29" s="116"/>
      <c r="W29" s="117"/>
      <c r="X29" s="118"/>
      <c r="Y29" s="118"/>
      <c r="Z29" s="254" t="str">
        <f t="shared" si="7"/>
        <v/>
      </c>
      <c r="AA29" s="131"/>
      <c r="AB29" s="128"/>
      <c r="AC29" s="129"/>
      <c r="AD29" s="130"/>
      <c r="AE29" s="130"/>
      <c r="AF29" s="131"/>
      <c r="AG29" s="132"/>
      <c r="AH29" s="254" t="str">
        <f t="shared" si="8"/>
        <v/>
      </c>
      <c r="AI29" s="133">
        <f t="shared" si="0"/>
        <v>0</v>
      </c>
      <c r="AJ29" s="133">
        <f t="shared" si="1"/>
        <v>0</v>
      </c>
      <c r="AK29" s="492"/>
    </row>
    <row r="30" spans="1:37" ht="15" x14ac:dyDescent="0.2">
      <c r="A30" s="175">
        <f t="shared" si="9"/>
        <v>43578</v>
      </c>
      <c r="B30" s="124">
        <f t="shared" si="2"/>
        <v>43578</v>
      </c>
      <c r="C30" s="125">
        <v>1</v>
      </c>
      <c r="D30" s="126"/>
      <c r="E30" s="127"/>
      <c r="F30" s="107"/>
      <c r="G30" s="108"/>
      <c r="H30" s="109"/>
      <c r="I30" s="108"/>
      <c r="J30" s="109"/>
      <c r="K30" s="108"/>
      <c r="L30" s="109"/>
      <c r="M30" s="110"/>
      <c r="N30" s="111"/>
      <c r="O30" s="447"/>
      <c r="P30" s="112"/>
      <c r="Q30" s="449"/>
      <c r="R30" s="113">
        <f t="shared" si="3"/>
        <v>0</v>
      </c>
      <c r="S30" s="114">
        <f t="shared" si="4"/>
        <v>0</v>
      </c>
      <c r="T30" s="115">
        <f t="shared" si="5"/>
        <v>0</v>
      </c>
      <c r="U30" s="437">
        <f t="shared" si="6"/>
        <v>0</v>
      </c>
      <c r="V30" s="116"/>
      <c r="W30" s="117"/>
      <c r="X30" s="118"/>
      <c r="Y30" s="118"/>
      <c r="Z30" s="254" t="str">
        <f t="shared" si="7"/>
        <v/>
      </c>
      <c r="AA30" s="131"/>
      <c r="AB30" s="128"/>
      <c r="AC30" s="129"/>
      <c r="AD30" s="130"/>
      <c r="AE30" s="130"/>
      <c r="AF30" s="131"/>
      <c r="AG30" s="132"/>
      <c r="AH30" s="254" t="str">
        <f t="shared" si="8"/>
        <v/>
      </c>
      <c r="AI30" s="133">
        <f t="shared" si="0"/>
        <v>0</v>
      </c>
      <c r="AJ30" s="133">
        <f t="shared" si="1"/>
        <v>0</v>
      </c>
      <c r="AK30" s="493"/>
    </row>
    <row r="31" spans="1:37" ht="15" x14ac:dyDescent="0.2">
      <c r="A31" s="175">
        <f t="shared" si="9"/>
        <v>43579</v>
      </c>
      <c r="B31" s="124">
        <f t="shared" si="2"/>
        <v>43579</v>
      </c>
      <c r="C31" s="125">
        <v>1</v>
      </c>
      <c r="D31" s="126"/>
      <c r="E31" s="127"/>
      <c r="F31" s="107"/>
      <c r="G31" s="108"/>
      <c r="H31" s="109"/>
      <c r="I31" s="108"/>
      <c r="J31" s="109"/>
      <c r="K31" s="108"/>
      <c r="L31" s="109"/>
      <c r="M31" s="110"/>
      <c r="N31" s="111"/>
      <c r="O31" s="447"/>
      <c r="P31" s="112"/>
      <c r="Q31" s="449"/>
      <c r="R31" s="113">
        <f t="shared" si="3"/>
        <v>0</v>
      </c>
      <c r="S31" s="114">
        <f t="shared" si="4"/>
        <v>0</v>
      </c>
      <c r="T31" s="115">
        <f t="shared" si="5"/>
        <v>0</v>
      </c>
      <c r="U31" s="437">
        <f t="shared" si="6"/>
        <v>0</v>
      </c>
      <c r="V31" s="116"/>
      <c r="W31" s="117"/>
      <c r="X31" s="118"/>
      <c r="Y31" s="118"/>
      <c r="Z31" s="254" t="str">
        <f t="shared" si="7"/>
        <v/>
      </c>
      <c r="AA31" s="131"/>
      <c r="AB31" s="128"/>
      <c r="AC31" s="129"/>
      <c r="AD31" s="130"/>
      <c r="AE31" s="130"/>
      <c r="AF31" s="131"/>
      <c r="AG31" s="132"/>
      <c r="AH31" s="254" t="str">
        <f t="shared" si="8"/>
        <v/>
      </c>
      <c r="AI31" s="133">
        <f t="shared" si="0"/>
        <v>0</v>
      </c>
      <c r="AJ31" s="133">
        <f t="shared" si="1"/>
        <v>0</v>
      </c>
      <c r="AK31" s="493"/>
    </row>
    <row r="32" spans="1:37" ht="15" x14ac:dyDescent="0.2">
      <c r="A32" s="175">
        <f t="shared" si="9"/>
        <v>43580</v>
      </c>
      <c r="B32" s="124">
        <f t="shared" si="2"/>
        <v>43580</v>
      </c>
      <c r="C32" s="125">
        <v>1</v>
      </c>
      <c r="D32" s="126"/>
      <c r="E32" s="127"/>
      <c r="F32" s="107"/>
      <c r="G32" s="108"/>
      <c r="H32" s="109"/>
      <c r="I32" s="108"/>
      <c r="J32" s="109"/>
      <c r="K32" s="108"/>
      <c r="L32" s="109"/>
      <c r="M32" s="110"/>
      <c r="N32" s="111"/>
      <c r="O32" s="447"/>
      <c r="P32" s="112"/>
      <c r="Q32" s="449"/>
      <c r="R32" s="113">
        <f t="shared" si="3"/>
        <v>0</v>
      </c>
      <c r="S32" s="114">
        <f t="shared" si="4"/>
        <v>0</v>
      </c>
      <c r="T32" s="115">
        <f t="shared" si="5"/>
        <v>0</v>
      </c>
      <c r="U32" s="437">
        <f t="shared" si="6"/>
        <v>0</v>
      </c>
      <c r="V32" s="116"/>
      <c r="W32" s="117"/>
      <c r="X32" s="118"/>
      <c r="Y32" s="118"/>
      <c r="Z32" s="254" t="str">
        <f t="shared" si="7"/>
        <v/>
      </c>
      <c r="AA32" s="131"/>
      <c r="AB32" s="128"/>
      <c r="AC32" s="129"/>
      <c r="AD32" s="130"/>
      <c r="AE32" s="130"/>
      <c r="AF32" s="131"/>
      <c r="AG32" s="132"/>
      <c r="AH32" s="254" t="str">
        <f t="shared" si="8"/>
        <v/>
      </c>
      <c r="AI32" s="133">
        <f t="shared" si="0"/>
        <v>0</v>
      </c>
      <c r="AJ32" s="133">
        <f t="shared" si="1"/>
        <v>0</v>
      </c>
      <c r="AK32" s="493"/>
    </row>
    <row r="33" spans="1:37" ht="15" x14ac:dyDescent="0.2">
      <c r="A33" s="175">
        <f t="shared" si="9"/>
        <v>43581</v>
      </c>
      <c r="B33" s="124">
        <f t="shared" si="2"/>
        <v>43581</v>
      </c>
      <c r="C33" s="125">
        <v>1</v>
      </c>
      <c r="D33" s="126"/>
      <c r="E33" s="127"/>
      <c r="F33" s="107"/>
      <c r="G33" s="108"/>
      <c r="H33" s="109"/>
      <c r="I33" s="108"/>
      <c r="J33" s="109"/>
      <c r="K33" s="108"/>
      <c r="L33" s="109"/>
      <c r="M33" s="110"/>
      <c r="N33" s="111"/>
      <c r="O33" s="447"/>
      <c r="P33" s="112"/>
      <c r="Q33" s="449"/>
      <c r="R33" s="113">
        <f t="shared" si="3"/>
        <v>0</v>
      </c>
      <c r="S33" s="114">
        <f t="shared" si="4"/>
        <v>0</v>
      </c>
      <c r="T33" s="115">
        <f t="shared" si="5"/>
        <v>0</v>
      </c>
      <c r="U33" s="437">
        <f t="shared" si="6"/>
        <v>0</v>
      </c>
      <c r="V33" s="116"/>
      <c r="W33" s="117"/>
      <c r="X33" s="118"/>
      <c r="Y33" s="118"/>
      <c r="Z33" s="254" t="str">
        <f t="shared" si="7"/>
        <v/>
      </c>
      <c r="AA33" s="131"/>
      <c r="AB33" s="128"/>
      <c r="AC33" s="129"/>
      <c r="AD33" s="130"/>
      <c r="AE33" s="130"/>
      <c r="AF33" s="131"/>
      <c r="AG33" s="132"/>
      <c r="AH33" s="254" t="str">
        <f t="shared" si="8"/>
        <v/>
      </c>
      <c r="AI33" s="133">
        <f t="shared" si="0"/>
        <v>0</v>
      </c>
      <c r="AJ33" s="133">
        <f t="shared" si="1"/>
        <v>0</v>
      </c>
      <c r="AK33" s="493"/>
    </row>
    <row r="34" spans="1:37" ht="15" x14ac:dyDescent="0.2">
      <c r="A34" s="175">
        <f t="shared" si="9"/>
        <v>43582</v>
      </c>
      <c r="B34" s="124">
        <f t="shared" si="2"/>
        <v>43582</v>
      </c>
      <c r="C34" s="125"/>
      <c r="D34" s="126"/>
      <c r="E34" s="127"/>
      <c r="F34" s="107"/>
      <c r="G34" s="108"/>
      <c r="H34" s="109"/>
      <c r="I34" s="108"/>
      <c r="J34" s="109"/>
      <c r="K34" s="108"/>
      <c r="L34" s="109"/>
      <c r="M34" s="110"/>
      <c r="N34" s="111"/>
      <c r="O34" s="447"/>
      <c r="P34" s="112"/>
      <c r="Q34" s="449"/>
      <c r="R34" s="113">
        <f t="shared" si="3"/>
        <v>0</v>
      </c>
      <c r="S34" s="114">
        <f t="shared" si="4"/>
        <v>0</v>
      </c>
      <c r="T34" s="115">
        <f t="shared" si="5"/>
        <v>0</v>
      </c>
      <c r="U34" s="437">
        <f t="shared" si="6"/>
        <v>0</v>
      </c>
      <c r="V34" s="116"/>
      <c r="W34" s="117"/>
      <c r="X34" s="118"/>
      <c r="Y34" s="118"/>
      <c r="Z34" s="254" t="str">
        <f t="shared" si="7"/>
        <v/>
      </c>
      <c r="AA34" s="131"/>
      <c r="AB34" s="128"/>
      <c r="AC34" s="129"/>
      <c r="AD34" s="130"/>
      <c r="AE34" s="130"/>
      <c r="AF34" s="131"/>
      <c r="AG34" s="132"/>
      <c r="AH34" s="254" t="str">
        <f t="shared" si="8"/>
        <v/>
      </c>
      <c r="AI34" s="133">
        <f t="shared" si="0"/>
        <v>0</v>
      </c>
      <c r="AJ34" s="133">
        <f t="shared" si="1"/>
        <v>0</v>
      </c>
      <c r="AK34" s="493"/>
    </row>
    <row r="35" spans="1:37" ht="15" x14ac:dyDescent="0.2">
      <c r="A35" s="175">
        <f t="shared" si="9"/>
        <v>43583</v>
      </c>
      <c r="B35" s="124">
        <f t="shared" si="2"/>
        <v>43583</v>
      </c>
      <c r="C35" s="125"/>
      <c r="D35" s="126"/>
      <c r="E35" s="127"/>
      <c r="F35" s="107"/>
      <c r="G35" s="108"/>
      <c r="H35" s="109"/>
      <c r="I35" s="108"/>
      <c r="J35" s="109"/>
      <c r="K35" s="108"/>
      <c r="L35" s="109"/>
      <c r="M35" s="110"/>
      <c r="N35" s="111"/>
      <c r="O35" s="447"/>
      <c r="P35" s="112"/>
      <c r="Q35" s="449"/>
      <c r="R35" s="113">
        <f t="shared" si="3"/>
        <v>0</v>
      </c>
      <c r="S35" s="114">
        <f t="shared" si="4"/>
        <v>0</v>
      </c>
      <c r="T35" s="115">
        <f t="shared" si="5"/>
        <v>0</v>
      </c>
      <c r="U35" s="437">
        <f t="shared" si="6"/>
        <v>0</v>
      </c>
      <c r="V35" s="116"/>
      <c r="W35" s="117"/>
      <c r="X35" s="118"/>
      <c r="Y35" s="118"/>
      <c r="Z35" s="254" t="str">
        <f t="shared" si="7"/>
        <v/>
      </c>
      <c r="AA35" s="131"/>
      <c r="AB35" s="128"/>
      <c r="AC35" s="129"/>
      <c r="AD35" s="130"/>
      <c r="AE35" s="130"/>
      <c r="AF35" s="131"/>
      <c r="AG35" s="132"/>
      <c r="AH35" s="254" t="str">
        <f t="shared" si="8"/>
        <v/>
      </c>
      <c r="AI35" s="133">
        <f t="shared" si="0"/>
        <v>0</v>
      </c>
      <c r="AJ35" s="133">
        <f t="shared" si="1"/>
        <v>0</v>
      </c>
      <c r="AK35" s="493"/>
    </row>
    <row r="36" spans="1:37" ht="15" x14ac:dyDescent="0.2">
      <c r="A36" s="175">
        <f t="shared" si="9"/>
        <v>43584</v>
      </c>
      <c r="B36" s="124">
        <f t="shared" si="2"/>
        <v>43584</v>
      </c>
      <c r="C36" s="125">
        <v>1</v>
      </c>
      <c r="D36" s="126"/>
      <c r="E36" s="127"/>
      <c r="F36" s="107"/>
      <c r="G36" s="108"/>
      <c r="H36" s="109"/>
      <c r="I36" s="108"/>
      <c r="J36" s="109"/>
      <c r="K36" s="108"/>
      <c r="L36" s="109"/>
      <c r="M36" s="110"/>
      <c r="N36" s="111"/>
      <c r="O36" s="447"/>
      <c r="P36" s="112"/>
      <c r="Q36" s="449"/>
      <c r="R36" s="113">
        <f t="shared" si="3"/>
        <v>0</v>
      </c>
      <c r="S36" s="114">
        <f t="shared" si="4"/>
        <v>0</v>
      </c>
      <c r="T36" s="115">
        <f t="shared" si="5"/>
        <v>0</v>
      </c>
      <c r="U36" s="437">
        <f t="shared" si="6"/>
        <v>0</v>
      </c>
      <c r="V36" s="116"/>
      <c r="W36" s="117"/>
      <c r="X36" s="118"/>
      <c r="Y36" s="118"/>
      <c r="Z36" s="254" t="str">
        <f t="shared" si="7"/>
        <v/>
      </c>
      <c r="AA36" s="131"/>
      <c r="AB36" s="128"/>
      <c r="AC36" s="129"/>
      <c r="AD36" s="130"/>
      <c r="AE36" s="130"/>
      <c r="AF36" s="131"/>
      <c r="AG36" s="132"/>
      <c r="AH36" s="254" t="str">
        <f t="shared" si="8"/>
        <v/>
      </c>
      <c r="AI36" s="133">
        <f t="shared" si="0"/>
        <v>0</v>
      </c>
      <c r="AJ36" s="133">
        <f t="shared" si="1"/>
        <v>0</v>
      </c>
      <c r="AK36" s="493"/>
    </row>
    <row r="37" spans="1:37" ht="15.75" thickBot="1" x14ac:dyDescent="0.25">
      <c r="A37" s="176">
        <f t="shared" si="9"/>
        <v>43585</v>
      </c>
      <c r="B37" s="134">
        <f t="shared" si="2"/>
        <v>43585</v>
      </c>
      <c r="C37" s="135">
        <v>1</v>
      </c>
      <c r="D37" s="136"/>
      <c r="E37" s="137"/>
      <c r="F37" s="138"/>
      <c r="G37" s="139"/>
      <c r="H37" s="140"/>
      <c r="I37" s="139"/>
      <c r="J37" s="140"/>
      <c r="K37" s="139"/>
      <c r="L37" s="140"/>
      <c r="M37" s="141"/>
      <c r="N37" s="142"/>
      <c r="O37" s="448"/>
      <c r="P37" s="143"/>
      <c r="Q37" s="450"/>
      <c r="R37" s="113">
        <f t="shared" si="3"/>
        <v>0</v>
      </c>
      <c r="S37" s="166">
        <f t="shared" si="4"/>
        <v>0</v>
      </c>
      <c r="T37" s="167">
        <f>R37-(60*S37)</f>
        <v>0</v>
      </c>
      <c r="U37" s="444">
        <f t="shared" si="6"/>
        <v>0</v>
      </c>
      <c r="V37" s="116"/>
      <c r="W37" s="117"/>
      <c r="X37" s="118"/>
      <c r="Y37" s="118"/>
      <c r="Z37" s="256" t="str">
        <f t="shared" si="7"/>
        <v/>
      </c>
      <c r="AA37" s="153"/>
      <c r="AB37" s="150"/>
      <c r="AC37" s="151"/>
      <c r="AD37" s="152"/>
      <c r="AE37" s="152"/>
      <c r="AF37" s="153"/>
      <c r="AG37" s="154"/>
      <c r="AH37" s="256" t="str">
        <f t="shared" si="8"/>
        <v/>
      </c>
      <c r="AI37" s="155">
        <f t="shared" si="0"/>
        <v>0</v>
      </c>
      <c r="AJ37" s="155">
        <f t="shared" si="1"/>
        <v>0</v>
      </c>
      <c r="AK37" s="493"/>
    </row>
    <row r="38" spans="1:37" ht="16.5" thickBot="1" x14ac:dyDescent="0.3">
      <c r="A38" s="227"/>
      <c r="B38" s="227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65" t="s">
        <v>26</v>
      </c>
      <c r="T38" s="227"/>
      <c r="U38" s="446">
        <f>SUM(U8:U37)</f>
        <v>0</v>
      </c>
      <c r="V38" s="276">
        <f t="shared" ref="V38:AF38" si="10">SUM(V8:V37)</f>
        <v>0</v>
      </c>
      <c r="W38" s="277">
        <f t="shared" si="10"/>
        <v>0</v>
      </c>
      <c r="X38" s="277">
        <f t="shared" si="10"/>
        <v>0</v>
      </c>
      <c r="Y38" s="277">
        <f t="shared" si="10"/>
        <v>0</v>
      </c>
      <c r="Z38" s="278"/>
      <c r="AA38" s="277">
        <f t="shared" si="10"/>
        <v>0</v>
      </c>
      <c r="AB38" s="277">
        <f t="shared" si="10"/>
        <v>0</v>
      </c>
      <c r="AC38" s="277">
        <f t="shared" si="10"/>
        <v>0</v>
      </c>
      <c r="AD38" s="277">
        <f t="shared" si="10"/>
        <v>0</v>
      </c>
      <c r="AE38" s="277">
        <f t="shared" ref="AE38" si="11">SUM(AE8:AE37)</f>
        <v>0</v>
      </c>
      <c r="AF38" s="277">
        <f t="shared" si="10"/>
        <v>0</v>
      </c>
      <c r="AG38" s="281"/>
      <c r="AH38" s="279"/>
      <c r="AI38" s="280">
        <f>SUM(AI8:AI37)</f>
        <v>0</v>
      </c>
      <c r="AJ38" s="386">
        <f>SUM(AJ8:AJ37)</f>
        <v>0</v>
      </c>
    </row>
    <row r="39" spans="1:37" ht="15.75" x14ac:dyDescent="0.25">
      <c r="A39" s="227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227"/>
      <c r="AK39" s="365"/>
    </row>
    <row r="40" spans="1:37" ht="13.5" thickBot="1" x14ac:dyDescent="0.25"/>
    <row r="41" spans="1:37" ht="16.5" thickBot="1" x14ac:dyDescent="0.3">
      <c r="A41" s="222" t="str">
        <f>janv!A41</f>
        <v>Visa collaborateur(trice): …..…..…..…….....……</v>
      </c>
      <c r="B41" s="222"/>
      <c r="C41" s="222"/>
      <c r="D41" s="222"/>
      <c r="E41" s="222"/>
      <c r="F41" s="222"/>
      <c r="G41" s="425"/>
      <c r="H41" s="425"/>
      <c r="I41" s="425"/>
      <c r="K41" s="222"/>
      <c r="L41" s="222" t="str">
        <f>janv!L41</f>
        <v>Date : ……..…….……</v>
      </c>
      <c r="M41" s="227"/>
      <c r="N41" s="227"/>
      <c r="O41" s="227"/>
      <c r="P41" s="227"/>
      <c r="Q41" s="227"/>
      <c r="R41" s="227"/>
      <c r="S41" s="377" t="str">
        <f>janv!S41</f>
        <v>Extrait du résumé :</v>
      </c>
      <c r="T41" s="378"/>
      <c r="U41" s="378"/>
      <c r="V41" s="378"/>
      <c r="W41" s="369"/>
      <c r="X41" s="369"/>
      <c r="Y41" s="369"/>
      <c r="Z41" s="369"/>
      <c r="AA41" s="369"/>
      <c r="AB41" s="369"/>
      <c r="AC41" s="369"/>
      <c r="AD41" s="369"/>
      <c r="AE41" s="369"/>
      <c r="AF41" s="370"/>
      <c r="AG41" s="370"/>
      <c r="AH41" s="366"/>
      <c r="AI41" s="367" t="str">
        <f>janv!AI41</f>
        <v>Heures dues mois courant</v>
      </c>
      <c r="AJ41" s="368">
        <f>resume!F19</f>
        <v>149.1</v>
      </c>
    </row>
    <row r="42" spans="1:37" ht="14.25" x14ac:dyDescent="0.2">
      <c r="A42" s="425"/>
      <c r="B42" s="425"/>
      <c r="C42" s="425"/>
      <c r="D42" s="425"/>
      <c r="E42" s="425"/>
      <c r="F42" s="425"/>
      <c r="G42" s="425"/>
      <c r="H42" s="425"/>
      <c r="I42" s="425"/>
      <c r="K42" s="425"/>
      <c r="L42" s="425"/>
      <c r="M42" s="227"/>
      <c r="N42" s="227"/>
      <c r="O42" s="227"/>
      <c r="P42" s="227"/>
      <c r="Q42" s="227"/>
      <c r="R42" s="227"/>
      <c r="S42" s="229"/>
      <c r="T42" s="271"/>
      <c r="U42" s="371"/>
      <c r="V42" s="371"/>
      <c r="W42" s="371"/>
      <c r="X42" s="371"/>
      <c r="Y42" s="371"/>
      <c r="Z42" s="271"/>
      <c r="AA42" s="271"/>
      <c r="AB42" s="271"/>
      <c r="AC42" s="271"/>
      <c r="AD42" s="362"/>
      <c r="AE42" s="362"/>
      <c r="AF42" s="362"/>
      <c r="AG42" s="362"/>
      <c r="AH42" s="362"/>
      <c r="AI42" s="363" t="str">
        <f>janv!AI42</f>
        <v>Heures supplémentaires HS</v>
      </c>
      <c r="AJ42" s="387">
        <f>resume!N19</f>
        <v>-149.1</v>
      </c>
    </row>
    <row r="43" spans="1:37" ht="15" x14ac:dyDescent="0.2">
      <c r="A43" s="222" t="str">
        <f>janv!A43</f>
        <v>Visa supérieur direct : .…..……....…..…..………</v>
      </c>
      <c r="B43" s="222"/>
      <c r="C43" s="222"/>
      <c r="D43" s="222"/>
      <c r="E43" s="222"/>
      <c r="F43" s="222"/>
      <c r="G43" s="425"/>
      <c r="H43" s="425"/>
      <c r="I43" s="425"/>
      <c r="K43" s="222"/>
      <c r="L43" s="222" t="str">
        <f>janv!L43</f>
        <v>Date : ……..…….……</v>
      </c>
      <c r="M43" s="227"/>
      <c r="N43" s="227"/>
      <c r="O43" s="227"/>
      <c r="P43" s="227"/>
      <c r="Q43" s="227"/>
      <c r="R43" s="227"/>
      <c r="S43" s="229"/>
      <c r="T43" s="271"/>
      <c r="U43" s="371"/>
      <c r="V43" s="371"/>
      <c r="W43" s="371"/>
      <c r="X43" s="371"/>
      <c r="Y43" s="371"/>
      <c r="Z43" s="371"/>
      <c r="AA43" s="271"/>
      <c r="AB43" s="271"/>
      <c r="AC43" s="271"/>
      <c r="AD43" s="364"/>
      <c r="AE43" s="364"/>
      <c r="AF43" s="364"/>
      <c r="AG43" s="364"/>
      <c r="AH43" s="364"/>
      <c r="AI43" s="373" t="str">
        <f>janv!AI43</f>
        <v>Compensation HS</v>
      </c>
      <c r="AJ43" s="374">
        <f>-AC38</f>
        <v>0</v>
      </c>
    </row>
    <row r="44" spans="1:37" ht="15" thickBot="1" x14ac:dyDescent="0.25">
      <c r="M44" s="227"/>
      <c r="N44" s="227"/>
      <c r="O44" s="227"/>
      <c r="P44" s="227"/>
      <c r="Q44" s="227"/>
      <c r="R44" s="227"/>
      <c r="S44" s="229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364"/>
      <c r="AE44" s="364"/>
      <c r="AF44" s="364"/>
      <c r="AG44" s="364"/>
      <c r="AH44" s="364"/>
      <c r="AI44" s="373" t="str">
        <f>janv!AI44</f>
        <v>Solde HS à la fin du mois précédent</v>
      </c>
      <c r="AJ44" s="388">
        <f>resume!P18</f>
        <v>-100.5</v>
      </c>
    </row>
    <row r="45" spans="1:37" ht="15.75" thickBot="1" x14ac:dyDescent="0.3">
      <c r="A45" s="222" t="str">
        <f>janv!A45</f>
        <v>Visa administration : …….……..………....………</v>
      </c>
      <c r="B45" s="222"/>
      <c r="C45" s="222"/>
      <c r="D45" s="222"/>
      <c r="E45" s="222"/>
      <c r="F45" s="222"/>
      <c r="G45" s="425"/>
      <c r="H45" s="425"/>
      <c r="I45" s="425"/>
      <c r="K45" s="222"/>
      <c r="L45" s="222" t="str">
        <f>janv!L45</f>
        <v>Date : ……..…….……</v>
      </c>
      <c r="M45" s="227"/>
      <c r="N45" s="227"/>
      <c r="O45" s="227"/>
      <c r="P45" s="227"/>
      <c r="Q45" s="227"/>
      <c r="R45" s="227"/>
      <c r="S45" s="375" t="str">
        <f>janv!S45</f>
        <v>Solde vacances à la fin du mois</v>
      </c>
      <c r="T45" s="376"/>
      <c r="U45" s="376"/>
      <c r="V45" s="376"/>
      <c r="W45" s="376"/>
      <c r="X45" s="376"/>
      <c r="Y45" s="376"/>
      <c r="Z45" s="376"/>
      <c r="AA45" s="385">
        <f>resume!U19</f>
        <v>0</v>
      </c>
      <c r="AB45" s="384" t="str">
        <f>janv!AB45</f>
        <v>jours</v>
      </c>
      <c r="AC45" s="376"/>
      <c r="AD45" s="382"/>
      <c r="AE45" s="382"/>
      <c r="AF45" s="382"/>
      <c r="AG45" s="382"/>
      <c r="AH45" s="382"/>
      <c r="AI45" s="383" t="str">
        <f>janv!AI45</f>
        <v>Solde HS à la fin du mois</v>
      </c>
      <c r="AJ45" s="379">
        <f>resume!P19</f>
        <v>-249.6</v>
      </c>
    </row>
    <row r="46" spans="1:37" x14ac:dyDescent="0.2">
      <c r="A46" s="478"/>
    </row>
    <row r="48" spans="1:37" ht="15" x14ac:dyDescent="0.25">
      <c r="A48" t="str">
        <f>janv!A48</f>
        <v>JT = jours de travail / JF = jours fériés / JC = jours chômés</v>
      </c>
      <c r="AJ48" s="440" t="str">
        <f>janv!AJ48</f>
        <v>A remettre au responsable jusqu'au 5 du mois suivant</v>
      </c>
    </row>
  </sheetData>
  <sheetProtection algorithmName="SHA-512" hashValue="pbPQMF84O+c54PzP0pkjpLmDCMsqaJ/Y69h36H5jixtNe09jm9Vz0MT9o5fn909hJrQYfPDsPFsXdrCidt6LXQ==" saltValue="LGyAxFGColGUeygYcBhOUA==" spinCount="100000" sheet="1" objects="1" scenarios="1"/>
  <protectedRanges>
    <protectedRange sqref="AK8:AK37" name="Commentaire_1"/>
  </protectedRanges>
  <mergeCells count="1">
    <mergeCell ref="A2:B2"/>
  </mergeCells>
  <phoneticPr fontId="0" type="noConversion"/>
  <printOptions horizontalCentered="1"/>
  <pageMargins left="0.25" right="0.25" top="0.75" bottom="0.75" header="0.3" footer="0.3"/>
  <pageSetup paperSize="9" scale="64" orientation="landscape" horizontalDpi="1200" verticalDpi="300" r:id="rId1"/>
  <headerFooter alignWithMargins="0">
    <oddFooter>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showGridLines="0" workbookViewId="0">
      <pane xSplit="5" ySplit="7" topLeftCell="F8" activePane="bottomRight" state="frozenSplit"/>
      <selection activeCell="F47" sqref="F47"/>
      <selection pane="topRight" activeCell="F47" sqref="F47"/>
      <selection pane="bottomLeft" activeCell="F47" sqref="F47"/>
      <selection pane="bottomRight" activeCell="C23" sqref="C23"/>
    </sheetView>
  </sheetViews>
  <sheetFormatPr baseColWidth="10" defaultRowHeight="12.75" x14ac:dyDescent="0.2"/>
  <cols>
    <col min="1" max="3" width="5.42578125" customWidth="1"/>
    <col min="4" max="5" width="4.28515625" customWidth="1"/>
    <col min="6" max="17" width="4.42578125" customWidth="1"/>
    <col min="18" max="18" width="4.5703125" hidden="1" customWidth="1"/>
    <col min="19" max="20" width="4.5703125" customWidth="1"/>
    <col min="21" max="21" width="7.7109375" customWidth="1"/>
    <col min="22" max="25" width="5.28515625" customWidth="1"/>
    <col min="26" max="26" width="4.5703125" customWidth="1"/>
    <col min="27" max="28" width="7.5703125" customWidth="1"/>
    <col min="29" max="29" width="7" customWidth="1"/>
    <col min="30" max="30" width="11.7109375" bestFit="1" customWidth="1"/>
    <col min="31" max="31" width="7.85546875" bestFit="1" customWidth="1"/>
    <col min="32" max="36" width="7" customWidth="1"/>
    <col min="37" max="37" width="27" customWidth="1"/>
  </cols>
  <sheetData>
    <row r="1" spans="1:37" ht="15" customHeight="1" x14ac:dyDescent="0.2">
      <c r="A1" s="222" t="str">
        <f>janv!A1</f>
        <v>HEP Fribourg</v>
      </c>
      <c r="B1" s="222"/>
      <c r="C1" s="222"/>
      <c r="D1" s="222"/>
      <c r="E1" s="222"/>
      <c r="F1" s="222" t="str">
        <f>janv!F1</f>
        <v>Nom</v>
      </c>
      <c r="G1" s="222"/>
      <c r="H1" s="223" t="str">
        <f>janv!H1</f>
        <v>Chocomeli</v>
      </c>
      <c r="I1" s="222"/>
      <c r="J1" s="222"/>
      <c r="K1" s="222"/>
      <c r="L1" s="222"/>
      <c r="M1" s="222"/>
      <c r="N1" s="222" t="str">
        <f>janv!N1</f>
        <v>Taux d'activité en %</v>
      </c>
      <c r="O1" s="222"/>
      <c r="P1" s="222"/>
      <c r="Q1" s="222"/>
      <c r="R1" s="222"/>
      <c r="S1" s="222"/>
      <c r="T1" s="222"/>
      <c r="U1" s="223">
        <f>janv!U1</f>
        <v>100</v>
      </c>
      <c r="V1" s="222"/>
      <c r="W1" s="222"/>
      <c r="X1" s="222"/>
      <c r="Y1" s="222"/>
      <c r="Z1" s="222"/>
      <c r="AA1" s="222"/>
      <c r="AB1" s="222"/>
      <c r="AC1" s="222" t="str">
        <f>janv!AC1</f>
        <v>No personnel</v>
      </c>
      <c r="AD1" s="222"/>
      <c r="AE1" s="222"/>
      <c r="AF1" s="222"/>
      <c r="AG1" s="223">
        <f>janv!AG1</f>
        <v>0</v>
      </c>
      <c r="AH1" s="222"/>
      <c r="AI1" s="222"/>
      <c r="AJ1" s="222"/>
    </row>
    <row r="2" spans="1:37" ht="15" customHeight="1" x14ac:dyDescent="0.2">
      <c r="A2" s="499">
        <f>B8</f>
        <v>43586</v>
      </c>
      <c r="B2" s="500"/>
      <c r="C2" s="222">
        <f>janv!C2</f>
        <v>2019</v>
      </c>
      <c r="D2" s="222"/>
      <c r="E2" s="222"/>
      <c r="F2" s="222" t="str">
        <f>janv!F2</f>
        <v>Prénom</v>
      </c>
      <c r="G2" s="222"/>
      <c r="H2" s="223" t="str">
        <f>janv!H2</f>
        <v>Gabriel</v>
      </c>
      <c r="I2" s="222"/>
      <c r="J2" s="222"/>
      <c r="K2" s="222"/>
      <c r="L2" s="222"/>
      <c r="M2" s="222"/>
      <c r="N2" s="222" t="str">
        <f>janv!N2</f>
        <v>Heures par jour selon %</v>
      </c>
      <c r="O2" s="222"/>
      <c r="P2" s="222"/>
      <c r="Q2" s="222"/>
      <c r="R2" s="222"/>
      <c r="S2" s="222"/>
      <c r="T2" s="222"/>
      <c r="U2" s="223">
        <f>janv!U2</f>
        <v>8.4</v>
      </c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</row>
    <row r="3" spans="1:37" ht="13.5" thickBot="1" x14ac:dyDescent="0.2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</row>
    <row r="4" spans="1:37" ht="13.5" thickBot="1" x14ac:dyDescent="0.25">
      <c r="A4" s="171" t="s">
        <v>64</v>
      </c>
      <c r="B4" s="59"/>
      <c r="C4" s="169" t="str">
        <f>janv!C4</f>
        <v>OFFICE DU</v>
      </c>
      <c r="D4" s="60"/>
      <c r="E4" s="61"/>
      <c r="F4" s="62" t="str">
        <f>janv!F4</f>
        <v>PRESENCES</v>
      </c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0"/>
      <c r="T4" s="60"/>
      <c r="U4" s="60"/>
      <c r="V4" s="60"/>
      <c r="W4" s="64"/>
      <c r="X4" s="64"/>
      <c r="Y4" s="60"/>
      <c r="Z4" s="61"/>
      <c r="AA4" s="65" t="str">
        <f>janv!AA4</f>
        <v>ABSENCES JUSTIFIEES</v>
      </c>
      <c r="AB4" s="66"/>
      <c r="AC4" s="63"/>
      <c r="AD4" s="63" t="str">
        <f>janv!AD4</f>
        <v>(1/10)</v>
      </c>
      <c r="AE4" s="63"/>
      <c r="AF4" s="63"/>
      <c r="AG4" s="63"/>
      <c r="AH4" s="60"/>
      <c r="AI4" s="61"/>
      <c r="AJ4" s="67" t="str">
        <f>janv!AJ4</f>
        <v>Heures</v>
      </c>
    </row>
    <row r="5" spans="1:37" x14ac:dyDescent="0.2">
      <c r="A5" s="172"/>
      <c r="B5" s="69"/>
      <c r="C5" s="170" t="str">
        <f>janv!C5</f>
        <v>PERSONNEL</v>
      </c>
      <c r="D5" s="56"/>
      <c r="E5" s="13"/>
      <c r="F5" s="70" t="str">
        <f>janv!F5</f>
        <v>Matin</v>
      </c>
      <c r="G5" s="71"/>
      <c r="H5" s="72"/>
      <c r="I5" s="73"/>
      <c r="J5" s="74" t="str">
        <f>janv!J5</f>
        <v>Après-midi</v>
      </c>
      <c r="K5" s="71"/>
      <c r="L5" s="72"/>
      <c r="M5" s="72"/>
      <c r="N5" s="74" t="str">
        <f>janv!N5</f>
        <v>Soir / autres</v>
      </c>
      <c r="O5" s="71"/>
      <c r="P5" s="72"/>
      <c r="Q5" s="75"/>
      <c r="R5" s="58"/>
      <c r="S5" s="76"/>
      <c r="T5" s="77"/>
      <c r="U5" s="78"/>
      <c r="V5" s="230" t="str">
        <f>janv!V5</f>
        <v>Répartition par</v>
      </c>
      <c r="W5" s="231"/>
      <c r="X5" s="231"/>
      <c r="Y5" s="232"/>
      <c r="Z5" s="233"/>
      <c r="AA5" s="14" t="str">
        <f>janv!AA5</f>
        <v>Vacances année</v>
      </c>
      <c r="AB5" s="234"/>
      <c r="AC5" s="235" t="str">
        <f>janv!AC5</f>
        <v>Comp.</v>
      </c>
      <c r="AD5" s="236" t="str">
        <f>janv!AD5</f>
        <v>Maladie</v>
      </c>
      <c r="AE5" s="236" t="str">
        <f>janv!AE5</f>
        <v>Maladie</v>
      </c>
      <c r="AF5" s="2" t="str">
        <f>janv!AF5</f>
        <v>Autre</v>
      </c>
      <c r="AG5" s="237"/>
      <c r="AH5" s="238"/>
      <c r="AI5" s="239"/>
      <c r="AJ5" s="240" t="str">
        <f>janv!AJ5</f>
        <v>vali-</v>
      </c>
    </row>
    <row r="6" spans="1:37" ht="13.5" thickBot="1" x14ac:dyDescent="0.25">
      <c r="A6" s="173"/>
      <c r="B6" s="1"/>
      <c r="C6" s="168"/>
      <c r="D6" s="56"/>
      <c r="E6" s="13"/>
      <c r="F6" s="79" t="str">
        <f>janv!F6</f>
        <v>arrivée</v>
      </c>
      <c r="G6" s="80"/>
      <c r="H6" s="81" t="str">
        <f>janv!H6</f>
        <v>départ</v>
      </c>
      <c r="I6" s="80"/>
      <c r="J6" s="81" t="str">
        <f>janv!J6</f>
        <v>arrivée</v>
      </c>
      <c r="K6" s="80"/>
      <c r="L6" s="81" t="str">
        <f>janv!L6</f>
        <v>départ</v>
      </c>
      <c r="M6" s="82"/>
      <c r="N6" s="81" t="str">
        <f>janv!N6</f>
        <v>arrivée</v>
      </c>
      <c r="O6" s="80"/>
      <c r="P6" s="81" t="str">
        <f>janv!P6</f>
        <v>départ</v>
      </c>
      <c r="Q6" s="83"/>
      <c r="R6" s="57"/>
      <c r="S6" s="76" t="str">
        <f>janv!S6</f>
        <v>TOTAL</v>
      </c>
      <c r="T6" s="84"/>
      <c r="U6" s="78" t="str">
        <f>janv!U6</f>
        <v>TOTAL</v>
      </c>
      <c r="V6" s="241" t="str">
        <f>janv!V6</f>
        <v>secteur d'activité</v>
      </c>
      <c r="W6" s="242"/>
      <c r="X6" s="242"/>
      <c r="Y6" s="243"/>
      <c r="Z6" s="244" t="str">
        <f>janv!Z6</f>
        <v>(1/10)</v>
      </c>
      <c r="AA6" s="164" t="str">
        <f>janv!AA6</f>
        <v>courante</v>
      </c>
      <c r="AB6" s="85" t="str">
        <f>janv!AB6</f>
        <v>préc.</v>
      </c>
      <c r="AC6" s="235" t="str">
        <f>janv!AC6</f>
        <v>HS</v>
      </c>
      <c r="AD6" s="245" t="str">
        <f>janv!AD6</f>
        <v>(sans médecin)</v>
      </c>
      <c r="AE6" s="245" t="str">
        <f>janv!AE6</f>
        <v>(médecin)</v>
      </c>
      <c r="AF6" s="246"/>
      <c r="AG6" s="87"/>
      <c r="AH6" s="88"/>
      <c r="AI6" s="89" t="str">
        <f>janv!AI6</f>
        <v>TOTAL</v>
      </c>
      <c r="AJ6" s="247" t="str">
        <f>janv!AJ6</f>
        <v>dées</v>
      </c>
    </row>
    <row r="7" spans="1:37" ht="13.5" thickBot="1" x14ac:dyDescent="0.25">
      <c r="A7" s="174" t="str">
        <f>janv!A7</f>
        <v>Jour</v>
      </c>
      <c r="B7" s="90"/>
      <c r="C7" s="91" t="s">
        <v>200</v>
      </c>
      <c r="D7" s="489" t="s">
        <v>201</v>
      </c>
      <c r="E7" s="488" t="s">
        <v>202</v>
      </c>
      <c r="F7" s="92" t="str">
        <f>janv!F7</f>
        <v>h</v>
      </c>
      <c r="G7" s="93" t="str">
        <f>janv!G7</f>
        <v>mm</v>
      </c>
      <c r="H7" s="94" t="str">
        <f>janv!H7</f>
        <v>h</v>
      </c>
      <c r="I7" s="93" t="str">
        <f>janv!I7</f>
        <v>mm</v>
      </c>
      <c r="J7" s="94" t="str">
        <f>janv!J7</f>
        <v>h</v>
      </c>
      <c r="K7" s="93" t="str">
        <f>janv!K7</f>
        <v>mm</v>
      </c>
      <c r="L7" s="94" t="str">
        <f>janv!L7</f>
        <v>h</v>
      </c>
      <c r="M7" s="93" t="str">
        <f>janv!M7</f>
        <v>mm</v>
      </c>
      <c r="N7" s="95" t="str">
        <f>janv!N7</f>
        <v>h</v>
      </c>
      <c r="O7" s="93" t="str">
        <f>janv!O7</f>
        <v>mm</v>
      </c>
      <c r="P7" s="96" t="str">
        <f>janv!P7</f>
        <v>h</v>
      </c>
      <c r="Q7" s="97" t="str">
        <f>janv!Q7</f>
        <v>mm</v>
      </c>
      <c r="R7" s="98"/>
      <c r="S7" s="99" t="str">
        <f>janv!S7</f>
        <v>h</v>
      </c>
      <c r="T7" s="100" t="str">
        <f>janv!T7</f>
        <v>mm</v>
      </c>
      <c r="U7" s="101" t="str">
        <f>janv!U7</f>
        <v>(1/100)</v>
      </c>
      <c r="V7" s="452" t="str">
        <f>janv!V7</f>
        <v>S1</v>
      </c>
      <c r="W7" s="451" t="str">
        <f>janv!W7</f>
        <v>S2</v>
      </c>
      <c r="X7" s="453" t="str">
        <f>janv!X7</f>
        <v>S3</v>
      </c>
      <c r="Y7" s="453" t="str">
        <f>janv!Y7</f>
        <v>S4</v>
      </c>
      <c r="Z7" s="102"/>
      <c r="AA7" s="248">
        <f>janv!AA7</f>
        <v>290</v>
      </c>
      <c r="AB7" s="249">
        <f>janv!AB7</f>
        <v>300</v>
      </c>
      <c r="AC7" s="485">
        <f>janv!AC7</f>
        <v>50</v>
      </c>
      <c r="AD7" s="250">
        <f>janv!AD7</f>
        <v>153</v>
      </c>
      <c r="AE7" s="250">
        <f>janv!AE7</f>
        <v>154</v>
      </c>
      <c r="AF7" s="251" t="str">
        <f>janv!AF7</f>
        <v>Heures</v>
      </c>
      <c r="AG7" s="249" t="str">
        <f>janv!AG7</f>
        <v>code</v>
      </c>
      <c r="AH7" s="252"/>
      <c r="AI7" s="253" t="str">
        <f>janv!AI7</f>
        <v>(1/10)</v>
      </c>
      <c r="AJ7" s="103" t="str">
        <f>janv!AJ7</f>
        <v>(1/10)</v>
      </c>
      <c r="AK7" s="491" t="s">
        <v>203</v>
      </c>
    </row>
    <row r="8" spans="1:37" ht="15" x14ac:dyDescent="0.2">
      <c r="A8" s="177">
        <f>B8</f>
        <v>43586</v>
      </c>
      <c r="B8" s="156">
        <f>avr!B37+1</f>
        <v>43586</v>
      </c>
      <c r="C8" s="473">
        <v>0.5</v>
      </c>
      <c r="D8" s="158"/>
      <c r="E8" s="474">
        <v>0.5</v>
      </c>
      <c r="F8" s="107"/>
      <c r="G8" s="108"/>
      <c r="H8" s="109"/>
      <c r="I8" s="108"/>
      <c r="J8" s="109"/>
      <c r="K8" s="108"/>
      <c r="L8" s="109"/>
      <c r="M8" s="110"/>
      <c r="N8" s="111"/>
      <c r="O8" s="447"/>
      <c r="P8" s="112"/>
      <c r="Q8" s="449"/>
      <c r="R8" s="113">
        <f>((H8*60)+I8)-((F8*60)+G8)+((L8*60)+M8)-((J8*60)+K8)+((P8*60)+Q8)-((N8*60)+O8)</f>
        <v>0</v>
      </c>
      <c r="S8" s="114">
        <f>INT(R8/60)</f>
        <v>0</v>
      </c>
      <c r="T8" s="115">
        <f>R8-(60*S8)</f>
        <v>0</v>
      </c>
      <c r="U8" s="437">
        <f>S8+ROUND((100/60*T8)/100,2)</f>
        <v>0</v>
      </c>
      <c r="V8" s="116"/>
      <c r="W8" s="117"/>
      <c r="X8" s="118"/>
      <c r="Y8" s="118"/>
      <c r="Z8" s="254" t="str">
        <f>IF((V8+W8+X8+Y8=0),"",IF((V8+W8+X8+Y8)=U8,"OK","ERR"))</f>
        <v/>
      </c>
      <c r="AA8" s="122"/>
      <c r="AB8" s="119"/>
      <c r="AC8" s="120"/>
      <c r="AD8" s="121"/>
      <c r="AE8" s="121"/>
      <c r="AF8" s="122"/>
      <c r="AG8" s="160"/>
      <c r="AH8" s="254" t="str">
        <f>IF((AI8=0),"",IF((U8+AI8)&gt;8.4,"?",""))</f>
        <v/>
      </c>
      <c r="AI8" s="133">
        <f t="shared" ref="AI8:AI38" si="0">SUM(AA8:AF8)</f>
        <v>0</v>
      </c>
      <c r="AJ8" s="133">
        <f t="shared" ref="AJ8:AJ38" si="1">U8+AI8</f>
        <v>0</v>
      </c>
      <c r="AK8" s="492"/>
    </row>
    <row r="9" spans="1:37" ht="15" x14ac:dyDescent="0.2">
      <c r="A9" s="177">
        <f t="shared" ref="A9:A38" si="2">B9</f>
        <v>43587</v>
      </c>
      <c r="B9" s="124">
        <f t="shared" ref="B9:B38" si="3">B8+1</f>
        <v>43587</v>
      </c>
      <c r="C9" s="125">
        <v>1</v>
      </c>
      <c r="D9" s="126"/>
      <c r="E9" s="127"/>
      <c r="F9" s="107"/>
      <c r="G9" s="108"/>
      <c r="H9" s="109"/>
      <c r="I9" s="108"/>
      <c r="J9" s="109"/>
      <c r="K9" s="108"/>
      <c r="L9" s="109"/>
      <c r="M9" s="110"/>
      <c r="N9" s="111"/>
      <c r="O9" s="447"/>
      <c r="P9" s="112"/>
      <c r="Q9" s="449"/>
      <c r="R9" s="113">
        <f t="shared" ref="R9:R38" si="4">((H9*60)+I9)-((F9*60)+G9)+((L9*60)+M9)-((J9*60)+K9)+((P9*60)+Q9)-((N9*60)+O9)</f>
        <v>0</v>
      </c>
      <c r="S9" s="114">
        <f t="shared" ref="S9:S38" si="5">INT(R9/60)</f>
        <v>0</v>
      </c>
      <c r="T9" s="115">
        <f t="shared" ref="T9:T38" si="6">R9-(60*S9)</f>
        <v>0</v>
      </c>
      <c r="U9" s="437">
        <f t="shared" ref="U9:U38" si="7">S9+ROUND((100/60*T9)/100,2)</f>
        <v>0</v>
      </c>
      <c r="V9" s="116"/>
      <c r="W9" s="117"/>
      <c r="X9" s="118"/>
      <c r="Y9" s="118"/>
      <c r="Z9" s="254" t="str">
        <f t="shared" ref="Z9:Z38" si="8">IF((V9+W9+X9+Y9=0),"",IF((V9+W9+X9+Y9)=U9,"OK","ERR"))</f>
        <v/>
      </c>
      <c r="AA9" s="131"/>
      <c r="AB9" s="128"/>
      <c r="AC9" s="129"/>
      <c r="AD9" s="130"/>
      <c r="AE9" s="130"/>
      <c r="AF9" s="131"/>
      <c r="AG9" s="132"/>
      <c r="AH9" s="254" t="str">
        <f t="shared" ref="AH9:AH38" si="9">IF((AI9=0),"",IF((U9+AI9)&gt;8.4,"?",""))</f>
        <v/>
      </c>
      <c r="AI9" s="133">
        <f t="shared" si="0"/>
        <v>0</v>
      </c>
      <c r="AJ9" s="133">
        <f t="shared" si="1"/>
        <v>0</v>
      </c>
      <c r="AK9" s="492"/>
    </row>
    <row r="10" spans="1:37" ht="15" x14ac:dyDescent="0.2">
      <c r="A10" s="177">
        <f t="shared" si="2"/>
        <v>43588</v>
      </c>
      <c r="B10" s="124">
        <f t="shared" si="3"/>
        <v>43588</v>
      </c>
      <c r="C10" s="125">
        <v>1</v>
      </c>
      <c r="D10" s="126"/>
      <c r="E10" s="127"/>
      <c r="F10" s="107"/>
      <c r="G10" s="108"/>
      <c r="H10" s="109"/>
      <c r="I10" s="108"/>
      <c r="J10" s="109"/>
      <c r="K10" s="108"/>
      <c r="L10" s="109"/>
      <c r="M10" s="110"/>
      <c r="N10" s="111"/>
      <c r="O10" s="447"/>
      <c r="P10" s="112"/>
      <c r="Q10" s="449"/>
      <c r="R10" s="113">
        <f t="shared" si="4"/>
        <v>0</v>
      </c>
      <c r="S10" s="114">
        <f t="shared" si="5"/>
        <v>0</v>
      </c>
      <c r="T10" s="115">
        <f t="shared" si="6"/>
        <v>0</v>
      </c>
      <c r="U10" s="437">
        <f t="shared" si="7"/>
        <v>0</v>
      </c>
      <c r="V10" s="116"/>
      <c r="W10" s="117"/>
      <c r="X10" s="118"/>
      <c r="Y10" s="118"/>
      <c r="Z10" s="254" t="str">
        <f t="shared" si="8"/>
        <v/>
      </c>
      <c r="AA10" s="131"/>
      <c r="AB10" s="128"/>
      <c r="AC10" s="129"/>
      <c r="AD10" s="130"/>
      <c r="AE10" s="130"/>
      <c r="AF10" s="131"/>
      <c r="AG10" s="132"/>
      <c r="AH10" s="254" t="str">
        <f t="shared" si="9"/>
        <v/>
      </c>
      <c r="AI10" s="133">
        <f t="shared" si="0"/>
        <v>0</v>
      </c>
      <c r="AJ10" s="133">
        <f t="shared" si="1"/>
        <v>0</v>
      </c>
      <c r="AK10" s="493"/>
    </row>
    <row r="11" spans="1:37" ht="15" x14ac:dyDescent="0.2">
      <c r="A11" s="177">
        <f t="shared" si="2"/>
        <v>43589</v>
      </c>
      <c r="B11" s="124">
        <f t="shared" si="3"/>
        <v>43589</v>
      </c>
      <c r="C11" s="125"/>
      <c r="D11" s="126"/>
      <c r="E11" s="127"/>
      <c r="F11" s="107"/>
      <c r="G11" s="108"/>
      <c r="H11" s="109"/>
      <c r="I11" s="108"/>
      <c r="J11" s="109"/>
      <c r="K11" s="108"/>
      <c r="L11" s="109"/>
      <c r="M11" s="110"/>
      <c r="N11" s="111"/>
      <c r="O11" s="447"/>
      <c r="P11" s="112"/>
      <c r="Q11" s="449"/>
      <c r="R11" s="113">
        <f t="shared" si="4"/>
        <v>0</v>
      </c>
      <c r="S11" s="114">
        <f t="shared" si="5"/>
        <v>0</v>
      </c>
      <c r="T11" s="115">
        <f t="shared" si="6"/>
        <v>0</v>
      </c>
      <c r="U11" s="437">
        <f t="shared" si="7"/>
        <v>0</v>
      </c>
      <c r="V11" s="116"/>
      <c r="W11" s="117"/>
      <c r="X11" s="118"/>
      <c r="Y11" s="118"/>
      <c r="Z11" s="254" t="str">
        <f t="shared" si="8"/>
        <v/>
      </c>
      <c r="AA11" s="131"/>
      <c r="AB11" s="128"/>
      <c r="AC11" s="129"/>
      <c r="AD11" s="130"/>
      <c r="AE11" s="130"/>
      <c r="AF11" s="131"/>
      <c r="AG11" s="132"/>
      <c r="AH11" s="254" t="str">
        <f t="shared" si="9"/>
        <v/>
      </c>
      <c r="AI11" s="133">
        <f t="shared" si="0"/>
        <v>0</v>
      </c>
      <c r="AJ11" s="133">
        <f t="shared" si="1"/>
        <v>0</v>
      </c>
      <c r="AK11" s="492"/>
    </row>
    <row r="12" spans="1:37" ht="15" x14ac:dyDescent="0.2">
      <c r="A12" s="177">
        <f t="shared" si="2"/>
        <v>43590</v>
      </c>
      <c r="B12" s="124">
        <f t="shared" si="3"/>
        <v>43590</v>
      </c>
      <c r="C12" s="125"/>
      <c r="D12" s="126"/>
      <c r="E12" s="127"/>
      <c r="F12" s="107"/>
      <c r="G12" s="108"/>
      <c r="H12" s="109"/>
      <c r="I12" s="108"/>
      <c r="J12" s="109"/>
      <c r="K12" s="108"/>
      <c r="L12" s="109"/>
      <c r="M12" s="110"/>
      <c r="N12" s="111"/>
      <c r="O12" s="447"/>
      <c r="P12" s="112"/>
      <c r="Q12" s="449"/>
      <c r="R12" s="113">
        <f t="shared" si="4"/>
        <v>0</v>
      </c>
      <c r="S12" s="114">
        <f t="shared" si="5"/>
        <v>0</v>
      </c>
      <c r="T12" s="115">
        <f t="shared" si="6"/>
        <v>0</v>
      </c>
      <c r="U12" s="437">
        <f t="shared" si="7"/>
        <v>0</v>
      </c>
      <c r="V12" s="116"/>
      <c r="W12" s="117"/>
      <c r="X12" s="118"/>
      <c r="Y12" s="118"/>
      <c r="Z12" s="254" t="str">
        <f t="shared" si="8"/>
        <v/>
      </c>
      <c r="AA12" s="131"/>
      <c r="AB12" s="128"/>
      <c r="AC12" s="129"/>
      <c r="AD12" s="130"/>
      <c r="AE12" s="130"/>
      <c r="AF12" s="131"/>
      <c r="AG12" s="132"/>
      <c r="AH12" s="254" t="str">
        <f t="shared" si="9"/>
        <v/>
      </c>
      <c r="AI12" s="133">
        <f t="shared" si="0"/>
        <v>0</v>
      </c>
      <c r="AJ12" s="133">
        <f t="shared" si="1"/>
        <v>0</v>
      </c>
      <c r="AK12" s="492"/>
    </row>
    <row r="13" spans="1:37" ht="15" x14ac:dyDescent="0.2">
      <c r="A13" s="177">
        <f t="shared" si="2"/>
        <v>43591</v>
      </c>
      <c r="B13" s="124">
        <f t="shared" si="3"/>
        <v>43591</v>
      </c>
      <c r="C13" s="125">
        <v>1</v>
      </c>
      <c r="D13" s="126"/>
      <c r="E13" s="127"/>
      <c r="F13" s="107"/>
      <c r="G13" s="108"/>
      <c r="H13" s="109"/>
      <c r="I13" s="108"/>
      <c r="J13" s="109"/>
      <c r="K13" s="108"/>
      <c r="L13" s="109"/>
      <c r="M13" s="110"/>
      <c r="N13" s="111"/>
      <c r="O13" s="447"/>
      <c r="P13" s="112"/>
      <c r="Q13" s="449"/>
      <c r="R13" s="113">
        <f t="shared" si="4"/>
        <v>0</v>
      </c>
      <c r="S13" s="114">
        <f t="shared" si="5"/>
        <v>0</v>
      </c>
      <c r="T13" s="115">
        <f t="shared" si="6"/>
        <v>0</v>
      </c>
      <c r="U13" s="437">
        <f t="shared" si="7"/>
        <v>0</v>
      </c>
      <c r="V13" s="116"/>
      <c r="W13" s="117"/>
      <c r="X13" s="118"/>
      <c r="Y13" s="118"/>
      <c r="Z13" s="254" t="str">
        <f t="shared" si="8"/>
        <v/>
      </c>
      <c r="AA13" s="131"/>
      <c r="AB13" s="128"/>
      <c r="AC13" s="129"/>
      <c r="AD13" s="130"/>
      <c r="AE13" s="130"/>
      <c r="AF13" s="131"/>
      <c r="AG13" s="132"/>
      <c r="AH13" s="254" t="str">
        <f t="shared" si="9"/>
        <v/>
      </c>
      <c r="AI13" s="133">
        <f t="shared" si="0"/>
        <v>0</v>
      </c>
      <c r="AJ13" s="133">
        <f t="shared" si="1"/>
        <v>0</v>
      </c>
      <c r="AK13" s="493"/>
    </row>
    <row r="14" spans="1:37" ht="15" x14ac:dyDescent="0.2">
      <c r="A14" s="177">
        <f t="shared" si="2"/>
        <v>43592</v>
      </c>
      <c r="B14" s="124">
        <f t="shared" si="3"/>
        <v>43592</v>
      </c>
      <c r="C14" s="125">
        <v>1</v>
      </c>
      <c r="D14" s="126"/>
      <c r="E14" s="127"/>
      <c r="F14" s="107"/>
      <c r="G14" s="108"/>
      <c r="H14" s="109"/>
      <c r="I14" s="108"/>
      <c r="J14" s="109"/>
      <c r="K14" s="108"/>
      <c r="L14" s="109"/>
      <c r="M14" s="110"/>
      <c r="N14" s="111"/>
      <c r="O14" s="447"/>
      <c r="P14" s="112"/>
      <c r="Q14" s="449"/>
      <c r="R14" s="113">
        <f t="shared" si="4"/>
        <v>0</v>
      </c>
      <c r="S14" s="114">
        <f t="shared" si="5"/>
        <v>0</v>
      </c>
      <c r="T14" s="115">
        <f t="shared" si="6"/>
        <v>0</v>
      </c>
      <c r="U14" s="437">
        <f t="shared" si="7"/>
        <v>0</v>
      </c>
      <c r="V14" s="116"/>
      <c r="W14" s="117"/>
      <c r="X14" s="118"/>
      <c r="Y14" s="118"/>
      <c r="Z14" s="254" t="str">
        <f t="shared" si="8"/>
        <v/>
      </c>
      <c r="AA14" s="131"/>
      <c r="AB14" s="128"/>
      <c r="AC14" s="129"/>
      <c r="AD14" s="130"/>
      <c r="AE14" s="130"/>
      <c r="AF14" s="131"/>
      <c r="AG14" s="132"/>
      <c r="AH14" s="254" t="str">
        <f t="shared" si="9"/>
        <v/>
      </c>
      <c r="AI14" s="133">
        <f t="shared" si="0"/>
        <v>0</v>
      </c>
      <c r="AJ14" s="133">
        <f t="shared" si="1"/>
        <v>0</v>
      </c>
      <c r="AK14" s="492"/>
    </row>
    <row r="15" spans="1:37" ht="15" x14ac:dyDescent="0.2">
      <c r="A15" s="177">
        <f t="shared" si="2"/>
        <v>43593</v>
      </c>
      <c r="B15" s="124">
        <f t="shared" si="3"/>
        <v>43593</v>
      </c>
      <c r="C15" s="125">
        <v>1</v>
      </c>
      <c r="D15" s="126"/>
      <c r="E15" s="127"/>
      <c r="F15" s="107"/>
      <c r="G15" s="108"/>
      <c r="H15" s="109"/>
      <c r="I15" s="108"/>
      <c r="J15" s="109"/>
      <c r="K15" s="108"/>
      <c r="L15" s="109"/>
      <c r="M15" s="110"/>
      <c r="N15" s="111"/>
      <c r="O15" s="447"/>
      <c r="P15" s="112"/>
      <c r="Q15" s="449"/>
      <c r="R15" s="113">
        <f t="shared" si="4"/>
        <v>0</v>
      </c>
      <c r="S15" s="114">
        <f t="shared" si="5"/>
        <v>0</v>
      </c>
      <c r="T15" s="115">
        <f t="shared" si="6"/>
        <v>0</v>
      </c>
      <c r="U15" s="437">
        <f t="shared" si="7"/>
        <v>0</v>
      </c>
      <c r="V15" s="116"/>
      <c r="W15" s="117"/>
      <c r="X15" s="118"/>
      <c r="Y15" s="118"/>
      <c r="Z15" s="254" t="str">
        <f t="shared" si="8"/>
        <v/>
      </c>
      <c r="AA15" s="131"/>
      <c r="AB15" s="128"/>
      <c r="AC15" s="129"/>
      <c r="AD15" s="130"/>
      <c r="AE15" s="130"/>
      <c r="AF15" s="131"/>
      <c r="AG15" s="132"/>
      <c r="AH15" s="254" t="str">
        <f t="shared" si="9"/>
        <v/>
      </c>
      <c r="AI15" s="133">
        <f t="shared" si="0"/>
        <v>0</v>
      </c>
      <c r="AJ15" s="133">
        <f t="shared" si="1"/>
        <v>0</v>
      </c>
      <c r="AK15" s="492"/>
    </row>
    <row r="16" spans="1:37" ht="15" x14ac:dyDescent="0.2">
      <c r="A16" s="177">
        <f t="shared" si="2"/>
        <v>43594</v>
      </c>
      <c r="B16" s="124">
        <f t="shared" si="3"/>
        <v>43594</v>
      </c>
      <c r="C16" s="125">
        <v>1</v>
      </c>
      <c r="D16" s="126"/>
      <c r="E16" s="127"/>
      <c r="F16" s="107"/>
      <c r="G16" s="108"/>
      <c r="H16" s="109"/>
      <c r="I16" s="108"/>
      <c r="J16" s="109"/>
      <c r="K16" s="108"/>
      <c r="L16" s="109"/>
      <c r="M16" s="110"/>
      <c r="N16" s="111"/>
      <c r="O16" s="447"/>
      <c r="P16" s="112"/>
      <c r="Q16" s="449"/>
      <c r="R16" s="113">
        <f t="shared" si="4"/>
        <v>0</v>
      </c>
      <c r="S16" s="114">
        <f t="shared" si="5"/>
        <v>0</v>
      </c>
      <c r="T16" s="115">
        <f t="shared" si="6"/>
        <v>0</v>
      </c>
      <c r="U16" s="437">
        <f t="shared" si="7"/>
        <v>0</v>
      </c>
      <c r="V16" s="116"/>
      <c r="W16" s="117"/>
      <c r="X16" s="118"/>
      <c r="Y16" s="118"/>
      <c r="Z16" s="254" t="str">
        <f t="shared" si="8"/>
        <v/>
      </c>
      <c r="AA16" s="131"/>
      <c r="AB16" s="128"/>
      <c r="AC16" s="129"/>
      <c r="AD16" s="130"/>
      <c r="AE16" s="130"/>
      <c r="AF16" s="131"/>
      <c r="AG16" s="132"/>
      <c r="AH16" s="254" t="str">
        <f t="shared" si="9"/>
        <v/>
      </c>
      <c r="AI16" s="133">
        <f t="shared" si="0"/>
        <v>0</v>
      </c>
      <c r="AJ16" s="133">
        <f t="shared" si="1"/>
        <v>0</v>
      </c>
      <c r="AK16" s="492"/>
    </row>
    <row r="17" spans="1:37" ht="15" x14ac:dyDescent="0.2">
      <c r="A17" s="177">
        <f t="shared" si="2"/>
        <v>43595</v>
      </c>
      <c r="B17" s="124">
        <f t="shared" si="3"/>
        <v>43595</v>
      </c>
      <c r="C17" s="125">
        <v>1</v>
      </c>
      <c r="D17" s="126"/>
      <c r="E17" s="127"/>
      <c r="F17" s="107"/>
      <c r="G17" s="108"/>
      <c r="H17" s="109"/>
      <c r="I17" s="108"/>
      <c r="J17" s="109"/>
      <c r="K17" s="108"/>
      <c r="L17" s="109"/>
      <c r="M17" s="110"/>
      <c r="N17" s="111"/>
      <c r="O17" s="447"/>
      <c r="P17" s="112"/>
      <c r="Q17" s="449"/>
      <c r="R17" s="113">
        <f t="shared" si="4"/>
        <v>0</v>
      </c>
      <c r="S17" s="114">
        <f t="shared" si="5"/>
        <v>0</v>
      </c>
      <c r="T17" s="115">
        <f t="shared" si="6"/>
        <v>0</v>
      </c>
      <c r="U17" s="437">
        <f t="shared" si="7"/>
        <v>0</v>
      </c>
      <c r="V17" s="116"/>
      <c r="W17" s="117"/>
      <c r="X17" s="118"/>
      <c r="Y17" s="118"/>
      <c r="Z17" s="254" t="str">
        <f t="shared" si="8"/>
        <v/>
      </c>
      <c r="AA17" s="131"/>
      <c r="AB17" s="128"/>
      <c r="AC17" s="129"/>
      <c r="AD17" s="130"/>
      <c r="AE17" s="130"/>
      <c r="AF17" s="131"/>
      <c r="AG17" s="132"/>
      <c r="AH17" s="254" t="str">
        <f t="shared" si="9"/>
        <v/>
      </c>
      <c r="AI17" s="133">
        <f t="shared" si="0"/>
        <v>0</v>
      </c>
      <c r="AJ17" s="133">
        <f t="shared" si="1"/>
        <v>0</v>
      </c>
      <c r="AK17" s="492"/>
    </row>
    <row r="18" spans="1:37" ht="15" x14ac:dyDescent="0.2">
      <c r="A18" s="177">
        <f t="shared" si="2"/>
        <v>43596</v>
      </c>
      <c r="B18" s="124">
        <f t="shared" si="3"/>
        <v>43596</v>
      </c>
      <c r="C18" s="125"/>
      <c r="D18" s="126"/>
      <c r="E18" s="127"/>
      <c r="F18" s="107"/>
      <c r="G18" s="108"/>
      <c r="H18" s="109"/>
      <c r="I18" s="108"/>
      <c r="J18" s="109"/>
      <c r="K18" s="108"/>
      <c r="L18" s="109"/>
      <c r="M18" s="110"/>
      <c r="N18" s="111"/>
      <c r="O18" s="447"/>
      <c r="P18" s="112"/>
      <c r="Q18" s="449"/>
      <c r="R18" s="113">
        <f t="shared" si="4"/>
        <v>0</v>
      </c>
      <c r="S18" s="114">
        <f t="shared" si="5"/>
        <v>0</v>
      </c>
      <c r="T18" s="115">
        <f t="shared" si="6"/>
        <v>0</v>
      </c>
      <c r="U18" s="437">
        <f t="shared" si="7"/>
        <v>0</v>
      </c>
      <c r="V18" s="116"/>
      <c r="W18" s="117"/>
      <c r="X18" s="118"/>
      <c r="Y18" s="118"/>
      <c r="Z18" s="254" t="str">
        <f t="shared" si="8"/>
        <v/>
      </c>
      <c r="AA18" s="131"/>
      <c r="AB18" s="128"/>
      <c r="AC18" s="129"/>
      <c r="AD18" s="130"/>
      <c r="AE18" s="130"/>
      <c r="AF18" s="131"/>
      <c r="AG18" s="132"/>
      <c r="AH18" s="254" t="str">
        <f t="shared" si="9"/>
        <v/>
      </c>
      <c r="AI18" s="133">
        <f t="shared" si="0"/>
        <v>0</v>
      </c>
      <c r="AJ18" s="133">
        <f t="shared" si="1"/>
        <v>0</v>
      </c>
      <c r="AK18" s="492"/>
    </row>
    <row r="19" spans="1:37" ht="15" x14ac:dyDescent="0.2">
      <c r="A19" s="177">
        <f t="shared" si="2"/>
        <v>43597</v>
      </c>
      <c r="B19" s="124">
        <f t="shared" si="3"/>
        <v>43597</v>
      </c>
      <c r="C19" s="125"/>
      <c r="D19" s="126"/>
      <c r="E19" s="127"/>
      <c r="F19" s="107"/>
      <c r="G19" s="108"/>
      <c r="H19" s="109"/>
      <c r="I19" s="108"/>
      <c r="J19" s="109"/>
      <c r="K19" s="108"/>
      <c r="L19" s="109"/>
      <c r="M19" s="110"/>
      <c r="N19" s="111"/>
      <c r="O19" s="447"/>
      <c r="P19" s="112"/>
      <c r="Q19" s="449"/>
      <c r="R19" s="113">
        <f t="shared" si="4"/>
        <v>0</v>
      </c>
      <c r="S19" s="114">
        <f t="shared" si="5"/>
        <v>0</v>
      </c>
      <c r="T19" s="115">
        <f t="shared" si="6"/>
        <v>0</v>
      </c>
      <c r="U19" s="437">
        <f t="shared" si="7"/>
        <v>0</v>
      </c>
      <c r="V19" s="116"/>
      <c r="W19" s="117"/>
      <c r="X19" s="118"/>
      <c r="Y19" s="118"/>
      <c r="Z19" s="254" t="str">
        <f t="shared" si="8"/>
        <v/>
      </c>
      <c r="AA19" s="131"/>
      <c r="AB19" s="128"/>
      <c r="AC19" s="129"/>
      <c r="AD19" s="130"/>
      <c r="AE19" s="130"/>
      <c r="AF19" s="131"/>
      <c r="AG19" s="132"/>
      <c r="AH19" s="254" t="str">
        <f t="shared" si="9"/>
        <v/>
      </c>
      <c r="AI19" s="133">
        <f t="shared" si="0"/>
        <v>0</v>
      </c>
      <c r="AJ19" s="133">
        <f t="shared" si="1"/>
        <v>0</v>
      </c>
      <c r="AK19" s="492"/>
    </row>
    <row r="20" spans="1:37" ht="15" x14ac:dyDescent="0.2">
      <c r="A20" s="177">
        <f t="shared" si="2"/>
        <v>43598</v>
      </c>
      <c r="B20" s="124">
        <f t="shared" si="3"/>
        <v>43598</v>
      </c>
      <c r="C20" s="125">
        <v>1</v>
      </c>
      <c r="D20" s="126"/>
      <c r="E20" s="127"/>
      <c r="F20" s="107"/>
      <c r="G20" s="108"/>
      <c r="H20" s="109"/>
      <c r="I20" s="108"/>
      <c r="J20" s="109"/>
      <c r="K20" s="108"/>
      <c r="L20" s="109"/>
      <c r="M20" s="110"/>
      <c r="N20" s="111"/>
      <c r="O20" s="447"/>
      <c r="P20" s="112"/>
      <c r="Q20" s="449"/>
      <c r="R20" s="113">
        <f t="shared" si="4"/>
        <v>0</v>
      </c>
      <c r="S20" s="114">
        <f t="shared" si="5"/>
        <v>0</v>
      </c>
      <c r="T20" s="115">
        <f t="shared" si="6"/>
        <v>0</v>
      </c>
      <c r="U20" s="437">
        <f t="shared" si="7"/>
        <v>0</v>
      </c>
      <c r="V20" s="116"/>
      <c r="W20" s="117"/>
      <c r="X20" s="118"/>
      <c r="Y20" s="118"/>
      <c r="Z20" s="254" t="str">
        <f t="shared" si="8"/>
        <v/>
      </c>
      <c r="AA20" s="131"/>
      <c r="AB20" s="128"/>
      <c r="AC20" s="129"/>
      <c r="AD20" s="130"/>
      <c r="AE20" s="130"/>
      <c r="AF20" s="131"/>
      <c r="AG20" s="132"/>
      <c r="AH20" s="254" t="str">
        <f t="shared" si="9"/>
        <v/>
      </c>
      <c r="AI20" s="133">
        <f t="shared" si="0"/>
        <v>0</v>
      </c>
      <c r="AJ20" s="133">
        <f t="shared" si="1"/>
        <v>0</v>
      </c>
      <c r="AK20" s="492"/>
    </row>
    <row r="21" spans="1:37" ht="15" x14ac:dyDescent="0.2">
      <c r="A21" s="177">
        <f t="shared" si="2"/>
        <v>43599</v>
      </c>
      <c r="B21" s="124">
        <f t="shared" si="3"/>
        <v>43599</v>
      </c>
      <c r="C21" s="125">
        <v>1</v>
      </c>
      <c r="D21" s="126"/>
      <c r="E21" s="127"/>
      <c r="F21" s="107"/>
      <c r="G21" s="108"/>
      <c r="H21" s="109"/>
      <c r="I21" s="108"/>
      <c r="J21" s="109"/>
      <c r="K21" s="108"/>
      <c r="L21" s="109"/>
      <c r="M21" s="110"/>
      <c r="N21" s="111"/>
      <c r="O21" s="447"/>
      <c r="P21" s="112"/>
      <c r="Q21" s="449"/>
      <c r="R21" s="113">
        <f t="shared" si="4"/>
        <v>0</v>
      </c>
      <c r="S21" s="114">
        <f t="shared" si="5"/>
        <v>0</v>
      </c>
      <c r="T21" s="115">
        <f t="shared" si="6"/>
        <v>0</v>
      </c>
      <c r="U21" s="437">
        <f t="shared" si="7"/>
        <v>0</v>
      </c>
      <c r="V21" s="116"/>
      <c r="W21" s="117"/>
      <c r="X21" s="118"/>
      <c r="Y21" s="118"/>
      <c r="Z21" s="254" t="str">
        <f t="shared" si="8"/>
        <v/>
      </c>
      <c r="AA21" s="131"/>
      <c r="AB21" s="128"/>
      <c r="AC21" s="129"/>
      <c r="AD21" s="130"/>
      <c r="AE21" s="130"/>
      <c r="AF21" s="131"/>
      <c r="AG21" s="132"/>
      <c r="AH21" s="254" t="str">
        <f t="shared" si="9"/>
        <v/>
      </c>
      <c r="AI21" s="133">
        <f t="shared" si="0"/>
        <v>0</v>
      </c>
      <c r="AJ21" s="133">
        <f t="shared" si="1"/>
        <v>0</v>
      </c>
      <c r="AK21" s="492"/>
    </row>
    <row r="22" spans="1:37" ht="15" x14ac:dyDescent="0.2">
      <c r="A22" s="177">
        <f t="shared" si="2"/>
        <v>43600</v>
      </c>
      <c r="B22" s="124">
        <f t="shared" si="3"/>
        <v>43600</v>
      </c>
      <c r="C22" s="125">
        <v>1</v>
      </c>
      <c r="D22" s="126"/>
      <c r="E22" s="127"/>
      <c r="F22" s="107"/>
      <c r="G22" s="108"/>
      <c r="H22" s="109"/>
      <c r="I22" s="108"/>
      <c r="J22" s="109"/>
      <c r="K22" s="108"/>
      <c r="L22" s="109"/>
      <c r="M22" s="110"/>
      <c r="N22" s="111"/>
      <c r="O22" s="447"/>
      <c r="P22" s="112"/>
      <c r="Q22" s="449"/>
      <c r="R22" s="113">
        <f t="shared" si="4"/>
        <v>0</v>
      </c>
      <c r="S22" s="114">
        <f t="shared" si="5"/>
        <v>0</v>
      </c>
      <c r="T22" s="115">
        <f t="shared" si="6"/>
        <v>0</v>
      </c>
      <c r="U22" s="437">
        <f t="shared" si="7"/>
        <v>0</v>
      </c>
      <c r="V22" s="116"/>
      <c r="W22" s="117"/>
      <c r="X22" s="118"/>
      <c r="Y22" s="118"/>
      <c r="Z22" s="254" t="str">
        <f t="shared" si="8"/>
        <v/>
      </c>
      <c r="AA22" s="131"/>
      <c r="AB22" s="128"/>
      <c r="AC22" s="129"/>
      <c r="AD22" s="130"/>
      <c r="AE22" s="130"/>
      <c r="AF22" s="131"/>
      <c r="AG22" s="132"/>
      <c r="AH22" s="254" t="str">
        <f t="shared" si="9"/>
        <v/>
      </c>
      <c r="AI22" s="133">
        <f t="shared" si="0"/>
        <v>0</v>
      </c>
      <c r="AJ22" s="133">
        <f t="shared" si="1"/>
        <v>0</v>
      </c>
      <c r="AK22" s="492"/>
    </row>
    <row r="23" spans="1:37" ht="15" x14ac:dyDescent="0.2">
      <c r="A23" s="177">
        <f t="shared" si="2"/>
        <v>43601</v>
      </c>
      <c r="B23" s="124">
        <f t="shared" si="3"/>
        <v>43601</v>
      </c>
      <c r="C23" s="125">
        <v>1</v>
      </c>
      <c r="D23" s="126"/>
      <c r="E23" s="127"/>
      <c r="F23" s="107"/>
      <c r="G23" s="108"/>
      <c r="H23" s="109"/>
      <c r="I23" s="108"/>
      <c r="J23" s="109"/>
      <c r="K23" s="108"/>
      <c r="L23" s="109"/>
      <c r="M23" s="110"/>
      <c r="N23" s="111"/>
      <c r="O23" s="447"/>
      <c r="P23" s="112"/>
      <c r="Q23" s="449"/>
      <c r="R23" s="113">
        <f t="shared" si="4"/>
        <v>0</v>
      </c>
      <c r="S23" s="114">
        <f t="shared" si="5"/>
        <v>0</v>
      </c>
      <c r="T23" s="115">
        <f t="shared" si="6"/>
        <v>0</v>
      </c>
      <c r="U23" s="437">
        <f t="shared" si="7"/>
        <v>0</v>
      </c>
      <c r="V23" s="116"/>
      <c r="W23" s="117"/>
      <c r="X23" s="118"/>
      <c r="Y23" s="118"/>
      <c r="Z23" s="254" t="str">
        <f t="shared" si="8"/>
        <v/>
      </c>
      <c r="AA23" s="131"/>
      <c r="AB23" s="128"/>
      <c r="AC23" s="129"/>
      <c r="AD23" s="130"/>
      <c r="AE23" s="130"/>
      <c r="AF23" s="131"/>
      <c r="AG23" s="132"/>
      <c r="AH23" s="254" t="str">
        <f t="shared" si="9"/>
        <v/>
      </c>
      <c r="AI23" s="133">
        <f t="shared" si="0"/>
        <v>0</v>
      </c>
      <c r="AJ23" s="133">
        <f t="shared" si="1"/>
        <v>0</v>
      </c>
      <c r="AK23" s="492"/>
    </row>
    <row r="24" spans="1:37" ht="15" x14ac:dyDescent="0.2">
      <c r="A24" s="177">
        <f t="shared" si="2"/>
        <v>43602</v>
      </c>
      <c r="B24" s="124">
        <f t="shared" si="3"/>
        <v>43602</v>
      </c>
      <c r="C24" s="125">
        <v>1</v>
      </c>
      <c r="D24" s="126"/>
      <c r="E24" s="127"/>
      <c r="F24" s="107"/>
      <c r="G24" s="108"/>
      <c r="H24" s="109"/>
      <c r="I24" s="108"/>
      <c r="J24" s="109"/>
      <c r="K24" s="108"/>
      <c r="L24" s="109"/>
      <c r="M24" s="110"/>
      <c r="N24" s="111"/>
      <c r="O24" s="447"/>
      <c r="P24" s="112"/>
      <c r="Q24" s="449"/>
      <c r="R24" s="113">
        <f t="shared" si="4"/>
        <v>0</v>
      </c>
      <c r="S24" s="114">
        <f t="shared" si="5"/>
        <v>0</v>
      </c>
      <c r="T24" s="115">
        <f t="shared" si="6"/>
        <v>0</v>
      </c>
      <c r="U24" s="437">
        <f t="shared" si="7"/>
        <v>0</v>
      </c>
      <c r="V24" s="116"/>
      <c r="W24" s="117"/>
      <c r="X24" s="118"/>
      <c r="Y24" s="118"/>
      <c r="Z24" s="254" t="str">
        <f t="shared" si="8"/>
        <v/>
      </c>
      <c r="AA24" s="131"/>
      <c r="AB24" s="128"/>
      <c r="AC24" s="129"/>
      <c r="AD24" s="130"/>
      <c r="AE24" s="130"/>
      <c r="AF24" s="131"/>
      <c r="AG24" s="132"/>
      <c r="AH24" s="254" t="str">
        <f t="shared" si="9"/>
        <v/>
      </c>
      <c r="AI24" s="133">
        <f t="shared" si="0"/>
        <v>0</v>
      </c>
      <c r="AJ24" s="133">
        <f t="shared" si="1"/>
        <v>0</v>
      </c>
      <c r="AK24" s="492"/>
    </row>
    <row r="25" spans="1:37" ht="15" x14ac:dyDescent="0.2">
      <c r="A25" s="177">
        <f t="shared" si="2"/>
        <v>43603</v>
      </c>
      <c r="B25" s="124">
        <f t="shared" si="3"/>
        <v>43603</v>
      </c>
      <c r="C25" s="125"/>
      <c r="D25" s="126"/>
      <c r="E25" s="127"/>
      <c r="F25" s="107"/>
      <c r="G25" s="108"/>
      <c r="H25" s="109"/>
      <c r="I25" s="108"/>
      <c r="J25" s="109"/>
      <c r="K25" s="108"/>
      <c r="L25" s="109"/>
      <c r="M25" s="110"/>
      <c r="N25" s="111"/>
      <c r="O25" s="447"/>
      <c r="P25" s="112"/>
      <c r="Q25" s="449"/>
      <c r="R25" s="113">
        <f t="shared" si="4"/>
        <v>0</v>
      </c>
      <c r="S25" s="114">
        <f t="shared" si="5"/>
        <v>0</v>
      </c>
      <c r="T25" s="115">
        <f t="shared" si="6"/>
        <v>0</v>
      </c>
      <c r="U25" s="437">
        <f t="shared" si="7"/>
        <v>0</v>
      </c>
      <c r="V25" s="116"/>
      <c r="W25" s="117"/>
      <c r="X25" s="118"/>
      <c r="Y25" s="118"/>
      <c r="Z25" s="254" t="str">
        <f t="shared" si="8"/>
        <v/>
      </c>
      <c r="AA25" s="131"/>
      <c r="AB25" s="128"/>
      <c r="AC25" s="129"/>
      <c r="AD25" s="130"/>
      <c r="AE25" s="130"/>
      <c r="AF25" s="131"/>
      <c r="AG25" s="132"/>
      <c r="AH25" s="254" t="str">
        <f t="shared" si="9"/>
        <v/>
      </c>
      <c r="AI25" s="133">
        <f t="shared" si="0"/>
        <v>0</v>
      </c>
      <c r="AJ25" s="133">
        <f t="shared" si="1"/>
        <v>0</v>
      </c>
      <c r="AK25" s="492"/>
    </row>
    <row r="26" spans="1:37" ht="15" x14ac:dyDescent="0.2">
      <c r="A26" s="177">
        <f t="shared" si="2"/>
        <v>43604</v>
      </c>
      <c r="B26" s="124">
        <f t="shared" si="3"/>
        <v>43604</v>
      </c>
      <c r="C26" s="125"/>
      <c r="D26" s="126"/>
      <c r="E26" s="127"/>
      <c r="F26" s="107"/>
      <c r="G26" s="108"/>
      <c r="H26" s="109"/>
      <c r="I26" s="108"/>
      <c r="J26" s="109"/>
      <c r="K26" s="108"/>
      <c r="L26" s="109"/>
      <c r="M26" s="110"/>
      <c r="N26" s="111"/>
      <c r="O26" s="447"/>
      <c r="P26" s="112"/>
      <c r="Q26" s="449"/>
      <c r="R26" s="113">
        <f t="shared" si="4"/>
        <v>0</v>
      </c>
      <c r="S26" s="114">
        <f t="shared" si="5"/>
        <v>0</v>
      </c>
      <c r="T26" s="115">
        <f t="shared" si="6"/>
        <v>0</v>
      </c>
      <c r="U26" s="437">
        <f t="shared" si="7"/>
        <v>0</v>
      </c>
      <c r="V26" s="116"/>
      <c r="W26" s="117"/>
      <c r="X26" s="118"/>
      <c r="Y26" s="118"/>
      <c r="Z26" s="254" t="str">
        <f t="shared" si="8"/>
        <v/>
      </c>
      <c r="AA26" s="131"/>
      <c r="AB26" s="128"/>
      <c r="AC26" s="129"/>
      <c r="AD26" s="130"/>
      <c r="AE26" s="130"/>
      <c r="AF26" s="131"/>
      <c r="AG26" s="132"/>
      <c r="AH26" s="254" t="str">
        <f t="shared" si="9"/>
        <v/>
      </c>
      <c r="AI26" s="133">
        <f t="shared" si="0"/>
        <v>0</v>
      </c>
      <c r="AJ26" s="133">
        <f t="shared" si="1"/>
        <v>0</v>
      </c>
      <c r="AK26" s="492"/>
    </row>
    <row r="27" spans="1:37" ht="15" x14ac:dyDescent="0.2">
      <c r="A27" s="177">
        <f t="shared" si="2"/>
        <v>43605</v>
      </c>
      <c r="B27" s="124">
        <f t="shared" si="3"/>
        <v>43605</v>
      </c>
      <c r="C27" s="125">
        <v>1</v>
      </c>
      <c r="D27" s="126"/>
      <c r="E27" s="127"/>
      <c r="F27" s="107"/>
      <c r="G27" s="108"/>
      <c r="H27" s="109"/>
      <c r="I27" s="108"/>
      <c r="J27" s="109"/>
      <c r="K27" s="108"/>
      <c r="L27" s="109"/>
      <c r="M27" s="110"/>
      <c r="N27" s="111"/>
      <c r="O27" s="447"/>
      <c r="P27" s="112"/>
      <c r="Q27" s="449"/>
      <c r="R27" s="113">
        <f t="shared" si="4"/>
        <v>0</v>
      </c>
      <c r="S27" s="114">
        <f t="shared" si="5"/>
        <v>0</v>
      </c>
      <c r="T27" s="115">
        <f t="shared" si="6"/>
        <v>0</v>
      </c>
      <c r="U27" s="437">
        <f t="shared" si="7"/>
        <v>0</v>
      </c>
      <c r="V27" s="116"/>
      <c r="W27" s="117"/>
      <c r="X27" s="118"/>
      <c r="Y27" s="118"/>
      <c r="Z27" s="254" t="str">
        <f t="shared" si="8"/>
        <v/>
      </c>
      <c r="AA27" s="131"/>
      <c r="AB27" s="128"/>
      <c r="AC27" s="129"/>
      <c r="AD27" s="130"/>
      <c r="AE27" s="130"/>
      <c r="AF27" s="131"/>
      <c r="AG27" s="132"/>
      <c r="AH27" s="254" t="str">
        <f t="shared" si="9"/>
        <v/>
      </c>
      <c r="AI27" s="133">
        <f t="shared" si="0"/>
        <v>0</v>
      </c>
      <c r="AJ27" s="133">
        <f t="shared" si="1"/>
        <v>0</v>
      </c>
      <c r="AK27" s="492"/>
    </row>
    <row r="28" spans="1:37" ht="15" x14ac:dyDescent="0.2">
      <c r="A28" s="177">
        <f t="shared" si="2"/>
        <v>43606</v>
      </c>
      <c r="B28" s="124">
        <f t="shared" si="3"/>
        <v>43606</v>
      </c>
      <c r="C28" s="125">
        <v>1</v>
      </c>
      <c r="D28" s="126"/>
      <c r="E28" s="127"/>
      <c r="F28" s="107"/>
      <c r="G28" s="108"/>
      <c r="H28" s="109"/>
      <c r="I28" s="108"/>
      <c r="J28" s="109"/>
      <c r="K28" s="108"/>
      <c r="L28" s="109"/>
      <c r="M28" s="110"/>
      <c r="N28" s="111"/>
      <c r="O28" s="447"/>
      <c r="P28" s="112"/>
      <c r="Q28" s="449"/>
      <c r="R28" s="113">
        <f t="shared" si="4"/>
        <v>0</v>
      </c>
      <c r="S28" s="114">
        <f t="shared" si="5"/>
        <v>0</v>
      </c>
      <c r="T28" s="115">
        <f t="shared" si="6"/>
        <v>0</v>
      </c>
      <c r="U28" s="437">
        <f t="shared" si="7"/>
        <v>0</v>
      </c>
      <c r="V28" s="116"/>
      <c r="W28" s="117"/>
      <c r="X28" s="118"/>
      <c r="Y28" s="118"/>
      <c r="Z28" s="254" t="str">
        <f t="shared" si="8"/>
        <v/>
      </c>
      <c r="AA28" s="131"/>
      <c r="AB28" s="128"/>
      <c r="AC28" s="129"/>
      <c r="AD28" s="130"/>
      <c r="AE28" s="130"/>
      <c r="AF28" s="131"/>
      <c r="AG28" s="132"/>
      <c r="AH28" s="254" t="str">
        <f t="shared" si="9"/>
        <v/>
      </c>
      <c r="AI28" s="133">
        <f t="shared" si="0"/>
        <v>0</v>
      </c>
      <c r="AJ28" s="133">
        <f t="shared" si="1"/>
        <v>0</v>
      </c>
      <c r="AK28" s="492"/>
    </row>
    <row r="29" spans="1:37" ht="15" x14ac:dyDescent="0.2">
      <c r="A29" s="177">
        <f t="shared" si="2"/>
        <v>43607</v>
      </c>
      <c r="B29" s="124">
        <f t="shared" si="3"/>
        <v>43607</v>
      </c>
      <c r="C29" s="125">
        <v>1</v>
      </c>
      <c r="D29" s="126"/>
      <c r="E29" s="127"/>
      <c r="F29" s="107"/>
      <c r="G29" s="108"/>
      <c r="H29" s="109"/>
      <c r="I29" s="108"/>
      <c r="J29" s="109"/>
      <c r="K29" s="108"/>
      <c r="L29" s="109"/>
      <c r="M29" s="110"/>
      <c r="N29" s="111"/>
      <c r="O29" s="447"/>
      <c r="P29" s="112"/>
      <c r="Q29" s="449"/>
      <c r="R29" s="113">
        <f t="shared" si="4"/>
        <v>0</v>
      </c>
      <c r="S29" s="114">
        <f t="shared" si="5"/>
        <v>0</v>
      </c>
      <c r="T29" s="115">
        <f t="shared" si="6"/>
        <v>0</v>
      </c>
      <c r="U29" s="437">
        <f t="shared" si="7"/>
        <v>0</v>
      </c>
      <c r="V29" s="116"/>
      <c r="W29" s="117"/>
      <c r="X29" s="118"/>
      <c r="Y29" s="118"/>
      <c r="Z29" s="254" t="str">
        <f t="shared" si="8"/>
        <v/>
      </c>
      <c r="AA29" s="131"/>
      <c r="AB29" s="128"/>
      <c r="AC29" s="129"/>
      <c r="AD29" s="130"/>
      <c r="AE29" s="130"/>
      <c r="AF29" s="131"/>
      <c r="AG29" s="132"/>
      <c r="AH29" s="254" t="str">
        <f t="shared" si="9"/>
        <v/>
      </c>
      <c r="AI29" s="133">
        <f t="shared" si="0"/>
        <v>0</v>
      </c>
      <c r="AJ29" s="133">
        <f t="shared" si="1"/>
        <v>0</v>
      </c>
      <c r="AK29" s="492"/>
    </row>
    <row r="30" spans="1:37" ht="15" x14ac:dyDescent="0.2">
      <c r="A30" s="177">
        <f t="shared" si="2"/>
        <v>43608</v>
      </c>
      <c r="B30" s="124">
        <f t="shared" si="3"/>
        <v>43608</v>
      </c>
      <c r="C30" s="125">
        <v>1</v>
      </c>
      <c r="D30" s="126"/>
      <c r="E30" s="127"/>
      <c r="F30" s="107"/>
      <c r="G30" s="108"/>
      <c r="H30" s="109"/>
      <c r="I30" s="108"/>
      <c r="J30" s="109"/>
      <c r="K30" s="108"/>
      <c r="L30" s="109"/>
      <c r="M30" s="110"/>
      <c r="N30" s="111"/>
      <c r="O30" s="447"/>
      <c r="P30" s="112"/>
      <c r="Q30" s="449"/>
      <c r="R30" s="113">
        <f t="shared" si="4"/>
        <v>0</v>
      </c>
      <c r="S30" s="114">
        <f t="shared" si="5"/>
        <v>0</v>
      </c>
      <c r="T30" s="115">
        <f t="shared" si="6"/>
        <v>0</v>
      </c>
      <c r="U30" s="437">
        <f t="shared" si="7"/>
        <v>0</v>
      </c>
      <c r="V30" s="116"/>
      <c r="W30" s="117"/>
      <c r="X30" s="118"/>
      <c r="Y30" s="118"/>
      <c r="Z30" s="254" t="str">
        <f t="shared" si="8"/>
        <v/>
      </c>
      <c r="AA30" s="131"/>
      <c r="AB30" s="128"/>
      <c r="AC30" s="129"/>
      <c r="AD30" s="130"/>
      <c r="AE30" s="130"/>
      <c r="AF30" s="131"/>
      <c r="AG30" s="132"/>
      <c r="AH30" s="254" t="str">
        <f t="shared" si="9"/>
        <v/>
      </c>
      <c r="AI30" s="133">
        <f t="shared" si="0"/>
        <v>0</v>
      </c>
      <c r="AJ30" s="133">
        <f t="shared" si="1"/>
        <v>0</v>
      </c>
      <c r="AK30" s="492"/>
    </row>
    <row r="31" spans="1:37" ht="15" x14ac:dyDescent="0.2">
      <c r="A31" s="177">
        <f t="shared" si="2"/>
        <v>43609</v>
      </c>
      <c r="B31" s="124">
        <f t="shared" si="3"/>
        <v>43609</v>
      </c>
      <c r="C31" s="125">
        <v>1</v>
      </c>
      <c r="D31" s="126"/>
      <c r="E31" s="127"/>
      <c r="F31" s="107"/>
      <c r="G31" s="108"/>
      <c r="H31" s="109"/>
      <c r="I31" s="108"/>
      <c r="J31" s="109"/>
      <c r="K31" s="108"/>
      <c r="L31" s="109"/>
      <c r="M31" s="110"/>
      <c r="N31" s="111"/>
      <c r="O31" s="447"/>
      <c r="P31" s="112"/>
      <c r="Q31" s="449"/>
      <c r="R31" s="113">
        <f t="shared" si="4"/>
        <v>0</v>
      </c>
      <c r="S31" s="114">
        <f t="shared" si="5"/>
        <v>0</v>
      </c>
      <c r="T31" s="115">
        <f t="shared" si="6"/>
        <v>0</v>
      </c>
      <c r="U31" s="437">
        <f t="shared" si="7"/>
        <v>0</v>
      </c>
      <c r="V31" s="116"/>
      <c r="W31" s="117"/>
      <c r="X31" s="118"/>
      <c r="Y31" s="118"/>
      <c r="Z31" s="254" t="str">
        <f t="shared" si="8"/>
        <v/>
      </c>
      <c r="AA31" s="131"/>
      <c r="AB31" s="128"/>
      <c r="AC31" s="129"/>
      <c r="AD31" s="130"/>
      <c r="AE31" s="130"/>
      <c r="AF31" s="131"/>
      <c r="AG31" s="132"/>
      <c r="AH31" s="254" t="str">
        <f t="shared" si="9"/>
        <v/>
      </c>
      <c r="AI31" s="133">
        <f t="shared" si="0"/>
        <v>0</v>
      </c>
      <c r="AJ31" s="133">
        <f t="shared" si="1"/>
        <v>0</v>
      </c>
      <c r="AK31" s="492"/>
    </row>
    <row r="32" spans="1:37" ht="15" x14ac:dyDescent="0.2">
      <c r="A32" s="177">
        <f t="shared" si="2"/>
        <v>43610</v>
      </c>
      <c r="B32" s="124">
        <f t="shared" si="3"/>
        <v>43610</v>
      </c>
      <c r="C32" s="125"/>
      <c r="D32" s="126"/>
      <c r="E32" s="127"/>
      <c r="F32" s="107"/>
      <c r="G32" s="108"/>
      <c r="H32" s="109"/>
      <c r="I32" s="108"/>
      <c r="J32" s="109"/>
      <c r="K32" s="108"/>
      <c r="L32" s="109"/>
      <c r="M32" s="110"/>
      <c r="N32" s="111"/>
      <c r="O32" s="447"/>
      <c r="P32" s="112"/>
      <c r="Q32" s="449"/>
      <c r="R32" s="113">
        <f t="shared" si="4"/>
        <v>0</v>
      </c>
      <c r="S32" s="114">
        <f t="shared" si="5"/>
        <v>0</v>
      </c>
      <c r="T32" s="115">
        <f t="shared" si="6"/>
        <v>0</v>
      </c>
      <c r="U32" s="437">
        <f t="shared" si="7"/>
        <v>0</v>
      </c>
      <c r="V32" s="116"/>
      <c r="W32" s="117"/>
      <c r="X32" s="118"/>
      <c r="Y32" s="118"/>
      <c r="Z32" s="254" t="str">
        <f t="shared" si="8"/>
        <v/>
      </c>
      <c r="AA32" s="131"/>
      <c r="AB32" s="128"/>
      <c r="AC32" s="129"/>
      <c r="AD32" s="130"/>
      <c r="AE32" s="130"/>
      <c r="AF32" s="131"/>
      <c r="AG32" s="132"/>
      <c r="AH32" s="254" t="str">
        <f t="shared" si="9"/>
        <v/>
      </c>
      <c r="AI32" s="133">
        <f t="shared" si="0"/>
        <v>0</v>
      </c>
      <c r="AJ32" s="133">
        <f t="shared" si="1"/>
        <v>0</v>
      </c>
      <c r="AK32" s="492"/>
    </row>
    <row r="33" spans="1:37" ht="15" x14ac:dyDescent="0.2">
      <c r="A33" s="177">
        <f t="shared" si="2"/>
        <v>43611</v>
      </c>
      <c r="B33" s="124">
        <f t="shared" si="3"/>
        <v>43611</v>
      </c>
      <c r="C33" s="125"/>
      <c r="D33" s="126"/>
      <c r="E33" s="127"/>
      <c r="F33" s="107"/>
      <c r="G33" s="108"/>
      <c r="H33" s="109"/>
      <c r="I33" s="108"/>
      <c r="J33" s="109"/>
      <c r="K33" s="108"/>
      <c r="L33" s="109"/>
      <c r="M33" s="110"/>
      <c r="N33" s="111"/>
      <c r="O33" s="447"/>
      <c r="P33" s="112"/>
      <c r="Q33" s="449"/>
      <c r="R33" s="113">
        <f t="shared" si="4"/>
        <v>0</v>
      </c>
      <c r="S33" s="114">
        <f t="shared" si="5"/>
        <v>0</v>
      </c>
      <c r="T33" s="115">
        <f t="shared" si="6"/>
        <v>0</v>
      </c>
      <c r="U33" s="437">
        <f t="shared" si="7"/>
        <v>0</v>
      </c>
      <c r="V33" s="116"/>
      <c r="W33" s="117"/>
      <c r="X33" s="118"/>
      <c r="Y33" s="118"/>
      <c r="Z33" s="254" t="str">
        <f t="shared" si="8"/>
        <v/>
      </c>
      <c r="AA33" s="131"/>
      <c r="AB33" s="128"/>
      <c r="AC33" s="129"/>
      <c r="AD33" s="130"/>
      <c r="AE33" s="130"/>
      <c r="AF33" s="131"/>
      <c r="AG33" s="132"/>
      <c r="AH33" s="254" t="str">
        <f t="shared" si="9"/>
        <v/>
      </c>
      <c r="AI33" s="133">
        <f t="shared" si="0"/>
        <v>0</v>
      </c>
      <c r="AJ33" s="133">
        <f t="shared" si="1"/>
        <v>0</v>
      </c>
      <c r="AK33" s="492"/>
    </row>
    <row r="34" spans="1:37" ht="15" x14ac:dyDescent="0.2">
      <c r="A34" s="177">
        <f t="shared" si="2"/>
        <v>43612</v>
      </c>
      <c r="B34" s="124">
        <f t="shared" si="3"/>
        <v>43612</v>
      </c>
      <c r="C34" s="125">
        <v>1</v>
      </c>
      <c r="D34" s="126"/>
      <c r="E34" s="127"/>
      <c r="F34" s="107"/>
      <c r="G34" s="108"/>
      <c r="H34" s="109"/>
      <c r="I34" s="108"/>
      <c r="J34" s="109"/>
      <c r="K34" s="108"/>
      <c r="L34" s="109"/>
      <c r="M34" s="110"/>
      <c r="N34" s="111"/>
      <c r="O34" s="447"/>
      <c r="P34" s="112"/>
      <c r="Q34" s="449"/>
      <c r="R34" s="113">
        <f t="shared" si="4"/>
        <v>0</v>
      </c>
      <c r="S34" s="114">
        <f t="shared" si="5"/>
        <v>0</v>
      </c>
      <c r="T34" s="115">
        <f t="shared" si="6"/>
        <v>0</v>
      </c>
      <c r="U34" s="437">
        <f t="shared" si="7"/>
        <v>0</v>
      </c>
      <c r="V34" s="116"/>
      <c r="W34" s="117"/>
      <c r="X34" s="118"/>
      <c r="Y34" s="118"/>
      <c r="Z34" s="254" t="str">
        <f t="shared" si="8"/>
        <v/>
      </c>
      <c r="AA34" s="131"/>
      <c r="AB34" s="128"/>
      <c r="AC34" s="129"/>
      <c r="AD34" s="130"/>
      <c r="AE34" s="130"/>
      <c r="AF34" s="131"/>
      <c r="AG34" s="132"/>
      <c r="AH34" s="254" t="str">
        <f t="shared" si="9"/>
        <v/>
      </c>
      <c r="AI34" s="133">
        <f t="shared" si="0"/>
        <v>0</v>
      </c>
      <c r="AJ34" s="133">
        <f t="shared" si="1"/>
        <v>0</v>
      </c>
      <c r="AK34" s="492"/>
    </row>
    <row r="35" spans="1:37" ht="15" x14ac:dyDescent="0.2">
      <c r="A35" s="177">
        <f t="shared" si="2"/>
        <v>43613</v>
      </c>
      <c r="B35" s="124">
        <f t="shared" si="3"/>
        <v>43613</v>
      </c>
      <c r="C35" s="125">
        <v>1</v>
      </c>
      <c r="D35" s="126"/>
      <c r="E35" s="127"/>
      <c r="F35" s="107"/>
      <c r="G35" s="108"/>
      <c r="H35" s="109"/>
      <c r="I35" s="108"/>
      <c r="J35" s="109"/>
      <c r="K35" s="108"/>
      <c r="L35" s="109"/>
      <c r="M35" s="110"/>
      <c r="N35" s="111"/>
      <c r="O35" s="447"/>
      <c r="P35" s="112"/>
      <c r="Q35" s="449"/>
      <c r="R35" s="113">
        <f t="shared" si="4"/>
        <v>0</v>
      </c>
      <c r="S35" s="114">
        <f t="shared" si="5"/>
        <v>0</v>
      </c>
      <c r="T35" s="115">
        <f t="shared" si="6"/>
        <v>0</v>
      </c>
      <c r="U35" s="437">
        <f t="shared" si="7"/>
        <v>0</v>
      </c>
      <c r="V35" s="116"/>
      <c r="W35" s="117"/>
      <c r="X35" s="118"/>
      <c r="Y35" s="118"/>
      <c r="Z35" s="254" t="str">
        <f t="shared" si="8"/>
        <v/>
      </c>
      <c r="AA35" s="131"/>
      <c r="AB35" s="128"/>
      <c r="AC35" s="129"/>
      <c r="AD35" s="130"/>
      <c r="AE35" s="130"/>
      <c r="AF35" s="131"/>
      <c r="AG35" s="132"/>
      <c r="AH35" s="254" t="str">
        <f t="shared" si="9"/>
        <v/>
      </c>
      <c r="AI35" s="133">
        <f t="shared" si="0"/>
        <v>0</v>
      </c>
      <c r="AJ35" s="133">
        <f t="shared" si="1"/>
        <v>0</v>
      </c>
      <c r="AK35" s="492"/>
    </row>
    <row r="36" spans="1:37" ht="15" x14ac:dyDescent="0.2">
      <c r="A36" s="177">
        <f t="shared" si="2"/>
        <v>43614</v>
      </c>
      <c r="B36" s="124">
        <f t="shared" si="3"/>
        <v>43614</v>
      </c>
      <c r="C36" s="125">
        <v>1</v>
      </c>
      <c r="D36" s="126"/>
      <c r="E36" s="127"/>
      <c r="F36" s="107"/>
      <c r="G36" s="108"/>
      <c r="H36" s="109"/>
      <c r="I36" s="108"/>
      <c r="J36" s="109"/>
      <c r="K36" s="108"/>
      <c r="L36" s="109"/>
      <c r="M36" s="110"/>
      <c r="N36" s="111"/>
      <c r="O36" s="447"/>
      <c r="P36" s="112"/>
      <c r="Q36" s="449"/>
      <c r="R36" s="113">
        <f t="shared" si="4"/>
        <v>0</v>
      </c>
      <c r="S36" s="114">
        <f t="shared" si="5"/>
        <v>0</v>
      </c>
      <c r="T36" s="115">
        <f t="shared" si="6"/>
        <v>0</v>
      </c>
      <c r="U36" s="437">
        <f t="shared" si="7"/>
        <v>0</v>
      </c>
      <c r="V36" s="116"/>
      <c r="W36" s="117"/>
      <c r="X36" s="118"/>
      <c r="Y36" s="118"/>
      <c r="Z36" s="254" t="str">
        <f t="shared" si="8"/>
        <v/>
      </c>
      <c r="AA36" s="131"/>
      <c r="AB36" s="128"/>
      <c r="AC36" s="129"/>
      <c r="AD36" s="130"/>
      <c r="AE36" s="130"/>
      <c r="AF36" s="131"/>
      <c r="AG36" s="132"/>
      <c r="AH36" s="254" t="str">
        <f t="shared" si="9"/>
        <v/>
      </c>
      <c r="AI36" s="133">
        <f t="shared" si="0"/>
        <v>0</v>
      </c>
      <c r="AJ36" s="133">
        <f t="shared" si="1"/>
        <v>0</v>
      </c>
      <c r="AK36" s="492"/>
    </row>
    <row r="37" spans="1:37" ht="15" x14ac:dyDescent="0.2">
      <c r="A37" s="177">
        <f t="shared" si="2"/>
        <v>43615</v>
      </c>
      <c r="B37" s="124">
        <f t="shared" si="3"/>
        <v>43615</v>
      </c>
      <c r="C37" s="125"/>
      <c r="D37" s="126">
        <v>1</v>
      </c>
      <c r="E37" s="127"/>
      <c r="F37" s="107"/>
      <c r="G37" s="108"/>
      <c r="H37" s="109"/>
      <c r="I37" s="108"/>
      <c r="J37" s="109"/>
      <c r="K37" s="108"/>
      <c r="L37" s="109"/>
      <c r="M37" s="110"/>
      <c r="N37" s="111"/>
      <c r="O37" s="447"/>
      <c r="P37" s="112"/>
      <c r="Q37" s="449"/>
      <c r="R37" s="113">
        <f t="shared" si="4"/>
        <v>0</v>
      </c>
      <c r="S37" s="114">
        <f t="shared" si="5"/>
        <v>0</v>
      </c>
      <c r="T37" s="115">
        <f t="shared" si="6"/>
        <v>0</v>
      </c>
      <c r="U37" s="437">
        <f t="shared" si="7"/>
        <v>0</v>
      </c>
      <c r="V37" s="116"/>
      <c r="W37" s="117"/>
      <c r="X37" s="118"/>
      <c r="Y37" s="118"/>
      <c r="Z37" s="254" t="str">
        <f t="shared" si="8"/>
        <v/>
      </c>
      <c r="AA37" s="131"/>
      <c r="AB37" s="128"/>
      <c r="AC37" s="129"/>
      <c r="AD37" s="130"/>
      <c r="AE37" s="130"/>
      <c r="AF37" s="131"/>
      <c r="AG37" s="132"/>
      <c r="AH37" s="254" t="str">
        <f t="shared" si="9"/>
        <v/>
      </c>
      <c r="AI37" s="133">
        <f t="shared" si="0"/>
        <v>0</v>
      </c>
      <c r="AJ37" s="133">
        <f t="shared" si="1"/>
        <v>0</v>
      </c>
      <c r="AK37" s="492"/>
    </row>
    <row r="38" spans="1:37" ht="15.75" thickBot="1" x14ac:dyDescent="0.25">
      <c r="A38" s="176">
        <f t="shared" si="2"/>
        <v>43616</v>
      </c>
      <c r="B38" s="134">
        <f t="shared" si="3"/>
        <v>43616</v>
      </c>
      <c r="C38" s="135">
        <v>1</v>
      </c>
      <c r="D38" s="136"/>
      <c r="E38" s="137"/>
      <c r="F38" s="138"/>
      <c r="G38" s="139"/>
      <c r="H38" s="140"/>
      <c r="I38" s="139"/>
      <c r="J38" s="140"/>
      <c r="K38" s="139"/>
      <c r="L38" s="140"/>
      <c r="M38" s="141"/>
      <c r="N38" s="142"/>
      <c r="O38" s="448"/>
      <c r="P38" s="143"/>
      <c r="Q38" s="450"/>
      <c r="R38" s="144">
        <f t="shared" si="4"/>
        <v>0</v>
      </c>
      <c r="S38" s="145">
        <f t="shared" si="5"/>
        <v>0</v>
      </c>
      <c r="T38" s="146">
        <f t="shared" si="6"/>
        <v>0</v>
      </c>
      <c r="U38" s="443">
        <f t="shared" si="7"/>
        <v>0</v>
      </c>
      <c r="V38" s="116"/>
      <c r="W38" s="117"/>
      <c r="X38" s="118"/>
      <c r="Y38" s="118"/>
      <c r="Z38" s="254" t="str">
        <f t="shared" si="8"/>
        <v/>
      </c>
      <c r="AA38" s="153"/>
      <c r="AB38" s="150"/>
      <c r="AC38" s="151"/>
      <c r="AD38" s="152"/>
      <c r="AE38" s="152"/>
      <c r="AF38" s="153"/>
      <c r="AG38" s="154"/>
      <c r="AH38" s="256" t="str">
        <f t="shared" si="9"/>
        <v/>
      </c>
      <c r="AI38" s="155">
        <f t="shared" si="0"/>
        <v>0</v>
      </c>
      <c r="AJ38" s="155">
        <f t="shared" si="1"/>
        <v>0</v>
      </c>
      <c r="AK38" s="492"/>
    </row>
    <row r="39" spans="1:37" ht="16.5" thickBot="1" x14ac:dyDescent="0.3">
      <c r="A39" s="227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65" t="s">
        <v>26</v>
      </c>
      <c r="T39" s="227"/>
      <c r="U39" s="439">
        <f>SUM(U8:U38)</f>
        <v>0</v>
      </c>
      <c r="V39" s="276">
        <f t="shared" ref="V39:AF39" si="10">SUM(V8:V38)</f>
        <v>0</v>
      </c>
      <c r="W39" s="277">
        <f t="shared" si="10"/>
        <v>0</v>
      </c>
      <c r="X39" s="277">
        <f t="shared" si="10"/>
        <v>0</v>
      </c>
      <c r="Y39" s="277">
        <f t="shared" si="10"/>
        <v>0</v>
      </c>
      <c r="Z39" s="278"/>
      <c r="AA39" s="277">
        <f t="shared" si="10"/>
        <v>0</v>
      </c>
      <c r="AB39" s="277">
        <f t="shared" si="10"/>
        <v>0</v>
      </c>
      <c r="AC39" s="277">
        <f t="shared" si="10"/>
        <v>0</v>
      </c>
      <c r="AD39" s="277">
        <f t="shared" si="10"/>
        <v>0</v>
      </c>
      <c r="AE39" s="277">
        <f t="shared" ref="AE39" si="11">SUM(AE8:AE38)</f>
        <v>0</v>
      </c>
      <c r="AF39" s="277">
        <f t="shared" si="10"/>
        <v>0</v>
      </c>
      <c r="AG39" s="281"/>
      <c r="AH39" s="282"/>
      <c r="AI39" s="283">
        <f>SUM(AI8:AI38)</f>
        <v>0</v>
      </c>
      <c r="AJ39" s="386">
        <f>SUM(AJ8:AJ38)</f>
        <v>0</v>
      </c>
    </row>
    <row r="40" spans="1:37" ht="16.5" thickBot="1" x14ac:dyDescent="0.3">
      <c r="A40" s="227"/>
      <c r="B40" s="227"/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7"/>
      <c r="AK40" s="365"/>
    </row>
    <row r="41" spans="1:37" ht="16.5" thickBot="1" x14ac:dyDescent="0.3">
      <c r="A41" s="222" t="str">
        <f>janv!A41</f>
        <v>Visa collaborateur(trice): …..…..…..…….....……</v>
      </c>
      <c r="B41" s="222"/>
      <c r="C41" s="222"/>
      <c r="D41" s="222"/>
      <c r="E41" s="222"/>
      <c r="F41" s="222"/>
      <c r="G41" s="425"/>
      <c r="H41" s="425"/>
      <c r="I41" s="425"/>
      <c r="K41" s="222"/>
      <c r="L41" s="222" t="str">
        <f>janv!L41</f>
        <v>Date : ……..…….……</v>
      </c>
      <c r="M41" s="227"/>
      <c r="N41" s="227"/>
      <c r="O41" s="227"/>
      <c r="P41" s="227"/>
      <c r="Q41" s="227"/>
      <c r="R41" s="227"/>
      <c r="S41" s="377" t="str">
        <f>janv!S41</f>
        <v>Extrait du résumé :</v>
      </c>
      <c r="T41" s="378"/>
      <c r="U41" s="378"/>
      <c r="V41" s="378"/>
      <c r="W41" s="369"/>
      <c r="X41" s="369"/>
      <c r="Y41" s="369"/>
      <c r="Z41" s="369"/>
      <c r="AA41" s="369"/>
      <c r="AB41" s="369"/>
      <c r="AC41" s="369"/>
      <c r="AD41" s="369"/>
      <c r="AE41" s="369"/>
      <c r="AF41" s="370"/>
      <c r="AG41" s="370"/>
      <c r="AH41" s="366"/>
      <c r="AI41" s="367" t="str">
        <f>janv!AI41</f>
        <v>Heures dues mois courant</v>
      </c>
      <c r="AJ41" s="368">
        <f>resume!F20</f>
        <v>0</v>
      </c>
    </row>
    <row r="42" spans="1:37" ht="14.25" x14ac:dyDescent="0.2">
      <c r="A42" s="425"/>
      <c r="B42" s="425"/>
      <c r="C42" s="425"/>
      <c r="D42" s="425"/>
      <c r="E42" s="425"/>
      <c r="F42" s="425"/>
      <c r="G42" s="425"/>
      <c r="H42" s="425"/>
      <c r="I42" s="425"/>
      <c r="K42" s="425"/>
      <c r="L42" s="425"/>
      <c r="M42" s="227"/>
      <c r="N42" s="227"/>
      <c r="O42" s="227"/>
      <c r="P42" s="227"/>
      <c r="Q42" s="227"/>
      <c r="R42" s="227"/>
      <c r="S42" s="229"/>
      <c r="T42" s="271"/>
      <c r="U42" s="371"/>
      <c r="V42" s="371"/>
      <c r="W42" s="371"/>
      <c r="X42" s="371"/>
      <c r="Y42" s="371"/>
      <c r="Z42" s="271"/>
      <c r="AA42" s="271"/>
      <c r="AB42" s="271"/>
      <c r="AC42" s="271"/>
      <c r="AD42" s="362"/>
      <c r="AE42" s="362"/>
      <c r="AF42" s="362"/>
      <c r="AG42" s="362"/>
      <c r="AH42" s="362"/>
      <c r="AI42" s="363" t="str">
        <f>janv!AI42</f>
        <v>Heures supplémentaires HS</v>
      </c>
      <c r="AJ42" s="387">
        <f>resume!N20</f>
        <v>0</v>
      </c>
    </row>
    <row r="43" spans="1:37" ht="15" x14ac:dyDescent="0.2">
      <c r="A43" s="222" t="str">
        <f>janv!A43</f>
        <v>Visa supérieur direct : .…..……....…..…..………</v>
      </c>
      <c r="B43" s="222"/>
      <c r="C43" s="222"/>
      <c r="D43" s="222"/>
      <c r="E43" s="222"/>
      <c r="F43" s="222"/>
      <c r="G43" s="425"/>
      <c r="H43" s="425"/>
      <c r="I43" s="425"/>
      <c r="K43" s="222"/>
      <c r="L43" s="222" t="str">
        <f>janv!L43</f>
        <v>Date : ……..…….……</v>
      </c>
      <c r="M43" s="227"/>
      <c r="N43" s="227"/>
      <c r="O43" s="227"/>
      <c r="P43" s="227"/>
      <c r="Q43" s="227"/>
      <c r="R43" s="227"/>
      <c r="S43" s="229"/>
      <c r="T43" s="271"/>
      <c r="U43" s="371"/>
      <c r="V43" s="371"/>
      <c r="W43" s="371"/>
      <c r="X43" s="371"/>
      <c r="Y43" s="371"/>
      <c r="Z43" s="371"/>
      <c r="AA43" s="271"/>
      <c r="AB43" s="271"/>
      <c r="AC43" s="271"/>
      <c r="AD43" s="364"/>
      <c r="AE43" s="364"/>
      <c r="AF43" s="364"/>
      <c r="AG43" s="364"/>
      <c r="AH43" s="364"/>
      <c r="AI43" s="373" t="str">
        <f>janv!AI43</f>
        <v>Compensation HS</v>
      </c>
      <c r="AJ43" s="374">
        <f>-AC39</f>
        <v>0</v>
      </c>
    </row>
    <row r="44" spans="1:37" ht="15" thickBot="1" x14ac:dyDescent="0.25">
      <c r="M44" s="227"/>
      <c r="N44" s="227"/>
      <c r="O44" s="227"/>
      <c r="P44" s="227"/>
      <c r="Q44" s="227"/>
      <c r="R44" s="227"/>
      <c r="S44" s="229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364"/>
      <c r="AE44" s="364"/>
      <c r="AF44" s="364"/>
      <c r="AG44" s="364"/>
      <c r="AH44" s="364"/>
      <c r="AI44" s="373" t="str">
        <f>janv!AI44</f>
        <v>Solde HS à la fin du mois précédent</v>
      </c>
      <c r="AJ44" s="388">
        <f>resume!P19</f>
        <v>-249.6</v>
      </c>
    </row>
    <row r="45" spans="1:37" ht="15.75" thickBot="1" x14ac:dyDescent="0.3">
      <c r="A45" s="222" t="str">
        <f>janv!A45</f>
        <v>Visa administration : …….……..………....………</v>
      </c>
      <c r="B45" s="222"/>
      <c r="C45" s="222"/>
      <c r="D45" s="222"/>
      <c r="E45" s="222"/>
      <c r="F45" s="222"/>
      <c r="G45" s="425"/>
      <c r="H45" s="425"/>
      <c r="I45" s="425"/>
      <c r="K45" s="222"/>
      <c r="L45" s="222" t="str">
        <f>janv!L45</f>
        <v>Date : ……..…….……</v>
      </c>
      <c r="M45" s="227"/>
      <c r="N45" s="227"/>
      <c r="O45" s="227"/>
      <c r="P45" s="227"/>
      <c r="Q45" s="227"/>
      <c r="R45" s="227"/>
      <c r="S45" s="375" t="str">
        <f>janv!S45</f>
        <v>Solde vacances à la fin du mois</v>
      </c>
      <c r="T45" s="376"/>
      <c r="U45" s="376"/>
      <c r="V45" s="376"/>
      <c r="W45" s="376"/>
      <c r="X45" s="376"/>
      <c r="Y45" s="376"/>
      <c r="Z45" s="376"/>
      <c r="AA45" s="385">
        <f>resume!U20</f>
        <v>0</v>
      </c>
      <c r="AB45" s="384" t="str">
        <f>janv!AB45</f>
        <v>jours</v>
      </c>
      <c r="AC45" s="376"/>
      <c r="AD45" s="382"/>
      <c r="AE45" s="382"/>
      <c r="AF45" s="382"/>
      <c r="AG45" s="382"/>
      <c r="AH45" s="382"/>
      <c r="AI45" s="383" t="str">
        <f>janv!AI45</f>
        <v>Solde HS à la fin du mois</v>
      </c>
      <c r="AJ45" s="379">
        <f>resume!P20</f>
        <v>0</v>
      </c>
    </row>
    <row r="48" spans="1:37" ht="15" x14ac:dyDescent="0.25">
      <c r="A48" t="str">
        <f>janv!A48</f>
        <v>JT = jours de travail / JF = jours fériés / JC = jours chômés</v>
      </c>
      <c r="AJ48" s="440" t="str">
        <f>janv!AJ48</f>
        <v>A remettre au responsable jusqu'au 5 du mois suivant</v>
      </c>
    </row>
  </sheetData>
  <sheetProtection algorithmName="SHA-512" hashValue="KPcy66hlMQxG3RmnOI4MwD2kycUmGFVoKPmjXBZKDLA/VQV+1Lyk5adiaQzDJzz3dxmIUQ6z30d7ED7dKr+AEA==" saltValue="hnkqbLTvDEGrYVoaJs83YQ==" spinCount="100000" sheet="1" objects="1" scenarios="1"/>
  <protectedRanges>
    <protectedRange sqref="AK8:AK38" name="Commentaire_1"/>
  </protectedRanges>
  <mergeCells count="1">
    <mergeCell ref="A2:B2"/>
  </mergeCells>
  <phoneticPr fontId="0" type="noConversion"/>
  <printOptions horizontalCentered="1"/>
  <pageMargins left="0.25" right="0.25" top="0.75" bottom="0.75" header="0.3" footer="0.3"/>
  <pageSetup paperSize="9" scale="64" orientation="landscape" horizontalDpi="1200" verticalDpi="300" r:id="rId1"/>
  <headerFooter alignWithMargins="0">
    <oddFooter>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showGridLines="0" workbookViewId="0">
      <pane xSplit="5" ySplit="7" topLeftCell="F8" activePane="bottomRight" state="frozenSplit"/>
      <selection activeCell="F47" sqref="F47"/>
      <selection pane="topRight" activeCell="F47" sqref="F47"/>
      <selection pane="bottomLeft" activeCell="F47" sqref="F47"/>
      <selection pane="bottomRight" activeCell="B21" sqref="B21"/>
    </sheetView>
  </sheetViews>
  <sheetFormatPr baseColWidth="10" defaultRowHeight="12.75" x14ac:dyDescent="0.2"/>
  <cols>
    <col min="1" max="3" width="5.42578125" customWidth="1"/>
    <col min="4" max="5" width="4.28515625" customWidth="1"/>
    <col min="6" max="17" width="4.42578125" customWidth="1"/>
    <col min="18" max="18" width="4.5703125" hidden="1" customWidth="1"/>
    <col min="19" max="20" width="4.5703125" customWidth="1"/>
    <col min="21" max="21" width="7.7109375" customWidth="1"/>
    <col min="22" max="25" width="5.28515625" customWidth="1"/>
    <col min="26" max="26" width="4.5703125" customWidth="1"/>
    <col min="27" max="28" width="7.5703125" customWidth="1"/>
    <col min="29" max="29" width="7" customWidth="1"/>
    <col min="30" max="30" width="11.7109375" bestFit="1" customWidth="1"/>
    <col min="31" max="31" width="7.85546875" bestFit="1" customWidth="1"/>
    <col min="32" max="35" width="7" customWidth="1"/>
    <col min="36" max="36" width="8.28515625" customWidth="1"/>
    <col min="37" max="37" width="26.42578125" customWidth="1"/>
  </cols>
  <sheetData>
    <row r="1" spans="1:37" ht="15" customHeight="1" x14ac:dyDescent="0.2">
      <c r="A1" s="222" t="str">
        <f>janv!A1</f>
        <v>HEP Fribourg</v>
      </c>
      <c r="B1" s="222"/>
      <c r="C1" s="222"/>
      <c r="D1" s="222"/>
      <c r="E1" s="222"/>
      <c r="F1" s="222" t="str">
        <f>janv!F1</f>
        <v>Nom</v>
      </c>
      <c r="G1" s="222"/>
      <c r="H1" s="223" t="str">
        <f>janv!H1</f>
        <v>Chocomeli</v>
      </c>
      <c r="I1" s="222"/>
      <c r="J1" s="222"/>
      <c r="K1" s="222"/>
      <c r="L1" s="222"/>
      <c r="M1" s="222"/>
      <c r="N1" s="222" t="str">
        <f>janv!N1</f>
        <v>Taux d'activité en %</v>
      </c>
      <c r="O1" s="222"/>
      <c r="P1" s="222"/>
      <c r="Q1" s="222"/>
      <c r="R1" s="222"/>
      <c r="S1" s="222"/>
      <c r="T1" s="222"/>
      <c r="U1" s="223">
        <f>janv!U1</f>
        <v>100</v>
      </c>
      <c r="V1" s="222"/>
      <c r="W1" s="222"/>
      <c r="X1" s="222"/>
      <c r="Y1" s="222"/>
      <c r="Z1" s="222"/>
      <c r="AA1" s="222"/>
      <c r="AB1" s="222"/>
      <c r="AC1" s="222" t="str">
        <f>janv!AC1</f>
        <v>No personnel</v>
      </c>
      <c r="AD1" s="222"/>
      <c r="AE1" s="222"/>
      <c r="AF1" s="222"/>
      <c r="AG1" s="223">
        <f>janv!AG1</f>
        <v>0</v>
      </c>
      <c r="AH1" s="222"/>
      <c r="AI1" s="222"/>
      <c r="AJ1" s="222"/>
    </row>
    <row r="2" spans="1:37" ht="15" customHeight="1" x14ac:dyDescent="0.2">
      <c r="A2" s="499">
        <f>B8</f>
        <v>43617</v>
      </c>
      <c r="B2" s="500"/>
      <c r="C2" s="222">
        <f>janv!C2</f>
        <v>2019</v>
      </c>
      <c r="D2" s="222"/>
      <c r="E2" s="222"/>
      <c r="F2" s="222" t="str">
        <f>janv!F2</f>
        <v>Prénom</v>
      </c>
      <c r="G2" s="222"/>
      <c r="H2" s="223" t="str">
        <f>janv!H2</f>
        <v>Gabriel</v>
      </c>
      <c r="I2" s="222"/>
      <c r="J2" s="222"/>
      <c r="K2" s="222"/>
      <c r="L2" s="222"/>
      <c r="M2" s="222"/>
      <c r="N2" s="222" t="str">
        <f>janv!N2</f>
        <v>Heures par jour selon %</v>
      </c>
      <c r="O2" s="222"/>
      <c r="P2" s="222"/>
      <c r="Q2" s="222"/>
      <c r="R2" s="222"/>
      <c r="S2" s="222"/>
      <c r="T2" s="222"/>
      <c r="U2" s="223">
        <f>janv!U2</f>
        <v>8.4</v>
      </c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</row>
    <row r="3" spans="1:37" ht="13.5" thickBot="1" x14ac:dyDescent="0.2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</row>
    <row r="4" spans="1:37" ht="13.5" thickBot="1" x14ac:dyDescent="0.25">
      <c r="A4" s="171" t="s">
        <v>64</v>
      </c>
      <c r="B4" s="59"/>
      <c r="C4" s="169" t="str">
        <f>janv!C4</f>
        <v>OFFICE DU</v>
      </c>
      <c r="D4" s="60"/>
      <c r="E4" s="61"/>
      <c r="F4" s="62" t="str">
        <f>janv!F4</f>
        <v>PRESENCES</v>
      </c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0"/>
      <c r="T4" s="60"/>
      <c r="U4" s="60"/>
      <c r="V4" s="60"/>
      <c r="W4" s="64"/>
      <c r="X4" s="64"/>
      <c r="Y4" s="60"/>
      <c r="Z4" s="61"/>
      <c r="AA4" s="65" t="str">
        <f>janv!AA4</f>
        <v>ABSENCES JUSTIFIEES</v>
      </c>
      <c r="AB4" s="66"/>
      <c r="AC4" s="63"/>
      <c r="AD4" s="63" t="str">
        <f>janv!AD4</f>
        <v>(1/10)</v>
      </c>
      <c r="AE4" s="63"/>
      <c r="AF4" s="63"/>
      <c r="AG4" s="63"/>
      <c r="AH4" s="60"/>
      <c r="AI4" s="61"/>
      <c r="AJ4" s="67" t="str">
        <f>janv!AJ4</f>
        <v>Heures</v>
      </c>
    </row>
    <row r="5" spans="1:37" x14ac:dyDescent="0.2">
      <c r="A5" s="172"/>
      <c r="B5" s="69"/>
      <c r="C5" s="170" t="str">
        <f>janv!C5</f>
        <v>PERSONNEL</v>
      </c>
      <c r="D5" s="56"/>
      <c r="E5" s="13"/>
      <c r="F5" s="70" t="str">
        <f>janv!F5</f>
        <v>Matin</v>
      </c>
      <c r="G5" s="71"/>
      <c r="H5" s="72"/>
      <c r="I5" s="73"/>
      <c r="J5" s="74" t="str">
        <f>janv!J5</f>
        <v>Après-midi</v>
      </c>
      <c r="K5" s="71"/>
      <c r="L5" s="72"/>
      <c r="M5" s="72"/>
      <c r="N5" s="74" t="str">
        <f>janv!N5</f>
        <v>Soir / autres</v>
      </c>
      <c r="O5" s="71"/>
      <c r="P5" s="72"/>
      <c r="Q5" s="75"/>
      <c r="R5" s="58"/>
      <c r="S5" s="76"/>
      <c r="T5" s="77"/>
      <c r="U5" s="78"/>
      <c r="V5" s="230" t="str">
        <f>janv!V5</f>
        <v>Répartition par</v>
      </c>
      <c r="W5" s="231"/>
      <c r="X5" s="231"/>
      <c r="Y5" s="232"/>
      <c r="Z5" s="233"/>
      <c r="AA5" s="14" t="str">
        <f>janv!AA5</f>
        <v>Vacances année</v>
      </c>
      <c r="AB5" s="234"/>
      <c r="AC5" s="235" t="str">
        <f>janv!AC5</f>
        <v>Comp.</v>
      </c>
      <c r="AD5" s="236" t="str">
        <f>janv!AD5</f>
        <v>Maladie</v>
      </c>
      <c r="AE5" s="236" t="str">
        <f>janv!AE5</f>
        <v>Maladie</v>
      </c>
      <c r="AF5" s="2" t="str">
        <f>janv!AF5</f>
        <v>Autre</v>
      </c>
      <c r="AG5" s="237"/>
      <c r="AH5" s="238"/>
      <c r="AI5" s="239"/>
      <c r="AJ5" s="240" t="str">
        <f>janv!AJ5</f>
        <v>vali-</v>
      </c>
    </row>
    <row r="6" spans="1:37" ht="13.5" thickBot="1" x14ac:dyDescent="0.25">
      <c r="A6" s="173"/>
      <c r="B6" s="1"/>
      <c r="C6" s="168"/>
      <c r="D6" s="56"/>
      <c r="E6" s="13"/>
      <c r="F6" s="79" t="str">
        <f>janv!F6</f>
        <v>arrivée</v>
      </c>
      <c r="G6" s="80"/>
      <c r="H6" s="81" t="str">
        <f>janv!H6</f>
        <v>départ</v>
      </c>
      <c r="I6" s="80"/>
      <c r="J6" s="81" t="str">
        <f>janv!J6</f>
        <v>arrivée</v>
      </c>
      <c r="K6" s="80"/>
      <c r="L6" s="81" t="str">
        <f>janv!L6</f>
        <v>départ</v>
      </c>
      <c r="M6" s="82"/>
      <c r="N6" s="81" t="str">
        <f>janv!N6</f>
        <v>arrivée</v>
      </c>
      <c r="O6" s="80"/>
      <c r="P6" s="81" t="str">
        <f>janv!P6</f>
        <v>départ</v>
      </c>
      <c r="Q6" s="83"/>
      <c r="R6" s="57"/>
      <c r="S6" s="76" t="str">
        <f>janv!S6</f>
        <v>TOTAL</v>
      </c>
      <c r="T6" s="84"/>
      <c r="U6" s="78" t="str">
        <f>janv!U6</f>
        <v>TOTAL</v>
      </c>
      <c r="V6" s="241" t="str">
        <f>janv!V6</f>
        <v>secteur d'activité</v>
      </c>
      <c r="W6" s="242"/>
      <c r="X6" s="242"/>
      <c r="Y6" s="243"/>
      <c r="Z6" s="244" t="str">
        <f>janv!Z6</f>
        <v>(1/10)</v>
      </c>
      <c r="AA6" s="164" t="str">
        <f>janv!AA6</f>
        <v>courante</v>
      </c>
      <c r="AB6" s="85" t="str">
        <f>janv!AB6</f>
        <v>préc.</v>
      </c>
      <c r="AC6" s="235" t="str">
        <f>janv!AC6</f>
        <v>HS</v>
      </c>
      <c r="AD6" s="245" t="str">
        <f>janv!AD6</f>
        <v>(sans médecin)</v>
      </c>
      <c r="AE6" s="245" t="str">
        <f>janv!AE6</f>
        <v>(médecin)</v>
      </c>
      <c r="AF6" s="246"/>
      <c r="AG6" s="87"/>
      <c r="AH6" s="88"/>
      <c r="AI6" s="89" t="str">
        <f>janv!AI6</f>
        <v>TOTAL</v>
      </c>
      <c r="AJ6" s="247" t="str">
        <f>janv!AJ6</f>
        <v>dées</v>
      </c>
    </row>
    <row r="7" spans="1:37" ht="13.5" thickBot="1" x14ac:dyDescent="0.25">
      <c r="A7" s="174" t="str">
        <f>janv!A7</f>
        <v>Jour</v>
      </c>
      <c r="B7" s="90"/>
      <c r="C7" s="91" t="s">
        <v>200</v>
      </c>
      <c r="D7" s="489" t="s">
        <v>201</v>
      </c>
      <c r="E7" s="488" t="s">
        <v>202</v>
      </c>
      <c r="F7" s="92" t="str">
        <f>janv!F7</f>
        <v>h</v>
      </c>
      <c r="G7" s="93" t="str">
        <f>janv!G7</f>
        <v>mm</v>
      </c>
      <c r="H7" s="94" t="str">
        <f>janv!H7</f>
        <v>h</v>
      </c>
      <c r="I7" s="93" t="str">
        <f>janv!I7</f>
        <v>mm</v>
      </c>
      <c r="J7" s="94" t="str">
        <f>janv!J7</f>
        <v>h</v>
      </c>
      <c r="K7" s="93" t="str">
        <f>janv!K7</f>
        <v>mm</v>
      </c>
      <c r="L7" s="94" t="str">
        <f>janv!L7</f>
        <v>h</v>
      </c>
      <c r="M7" s="93" t="str">
        <f>janv!M7</f>
        <v>mm</v>
      </c>
      <c r="N7" s="95" t="str">
        <f>janv!N7</f>
        <v>h</v>
      </c>
      <c r="O7" s="93" t="str">
        <f>janv!O7</f>
        <v>mm</v>
      </c>
      <c r="P7" s="96" t="str">
        <f>janv!P7</f>
        <v>h</v>
      </c>
      <c r="Q7" s="97" t="str">
        <f>janv!Q7</f>
        <v>mm</v>
      </c>
      <c r="R7" s="98"/>
      <c r="S7" s="99" t="str">
        <f>janv!S7</f>
        <v>h</v>
      </c>
      <c r="T7" s="100" t="str">
        <f>janv!T7</f>
        <v>mm</v>
      </c>
      <c r="U7" s="101" t="str">
        <f>janv!U7</f>
        <v>(1/100)</v>
      </c>
      <c r="V7" s="452" t="str">
        <f>janv!V7</f>
        <v>S1</v>
      </c>
      <c r="W7" s="451" t="str">
        <f>janv!W7</f>
        <v>S2</v>
      </c>
      <c r="X7" s="453" t="str">
        <f>janv!X7</f>
        <v>S3</v>
      </c>
      <c r="Y7" s="453" t="str">
        <f>janv!Y7</f>
        <v>S4</v>
      </c>
      <c r="Z7" s="102"/>
      <c r="AA7" s="248">
        <f>janv!AA7</f>
        <v>290</v>
      </c>
      <c r="AB7" s="249">
        <f>janv!AB7</f>
        <v>300</v>
      </c>
      <c r="AC7" s="485">
        <f>janv!AC7</f>
        <v>50</v>
      </c>
      <c r="AD7" s="250">
        <f>janv!AD7</f>
        <v>153</v>
      </c>
      <c r="AE7" s="250">
        <f>janv!AE7</f>
        <v>154</v>
      </c>
      <c r="AF7" s="251" t="str">
        <f>janv!AF7</f>
        <v>Heures</v>
      </c>
      <c r="AG7" s="249" t="str">
        <f>janv!AG7</f>
        <v>code</v>
      </c>
      <c r="AH7" s="252"/>
      <c r="AI7" s="253" t="str">
        <f>janv!AI7</f>
        <v>(1/10)</v>
      </c>
      <c r="AJ7" s="103" t="str">
        <f>janv!AJ7</f>
        <v>(1/10)</v>
      </c>
      <c r="AK7" s="491" t="s">
        <v>203</v>
      </c>
    </row>
    <row r="8" spans="1:37" ht="15" x14ac:dyDescent="0.2">
      <c r="A8" s="177">
        <f>B8</f>
        <v>43617</v>
      </c>
      <c r="B8" s="156">
        <f>mai!B38+1</f>
        <v>43617</v>
      </c>
      <c r="C8" s="125"/>
      <c r="D8" s="158"/>
      <c r="E8" s="159"/>
      <c r="F8" s="107"/>
      <c r="G8" s="108"/>
      <c r="H8" s="109"/>
      <c r="I8" s="108"/>
      <c r="J8" s="109"/>
      <c r="K8" s="108"/>
      <c r="L8" s="109"/>
      <c r="M8" s="110"/>
      <c r="N8" s="111"/>
      <c r="O8" s="447"/>
      <c r="P8" s="112"/>
      <c r="Q8" s="449"/>
      <c r="R8" s="113">
        <f>((H8*60)+I8)-((F8*60)+G8)+((L8*60)+M8)-((J8*60)+K8)+((P8*60)+Q8)-((N8*60)+O8)</f>
        <v>0</v>
      </c>
      <c r="S8" s="114">
        <f>INT(R8/60)</f>
        <v>0</v>
      </c>
      <c r="T8" s="115">
        <f>R8-(60*S8)</f>
        <v>0</v>
      </c>
      <c r="U8" s="437">
        <f>S8+ROUND((100/60*T8)/100,2)</f>
        <v>0</v>
      </c>
      <c r="V8" s="116"/>
      <c r="W8" s="117"/>
      <c r="X8" s="118"/>
      <c r="Y8" s="118"/>
      <c r="Z8" s="254" t="str">
        <f>IF((V8+W8+X8+Y8=0),"",IF((V8+W8+X8+Y8)=U8,"OK","ERR"))</f>
        <v/>
      </c>
      <c r="AA8" s="122"/>
      <c r="AB8" s="119"/>
      <c r="AC8" s="120"/>
      <c r="AD8" s="121"/>
      <c r="AE8" s="121"/>
      <c r="AF8" s="122"/>
      <c r="AG8" s="160"/>
      <c r="AH8" s="254" t="str">
        <f>IF((AI8=0),"",IF((U8+AI8)&gt;8.4,"?",""))</f>
        <v/>
      </c>
      <c r="AI8" s="133">
        <f t="shared" ref="AI8:AI37" si="0">SUM(AA8:AF8)</f>
        <v>0</v>
      </c>
      <c r="AJ8" s="133">
        <f t="shared" ref="AJ8:AJ37" si="1">U8+AI8</f>
        <v>0</v>
      </c>
      <c r="AK8" s="492"/>
    </row>
    <row r="9" spans="1:37" ht="15" x14ac:dyDescent="0.2">
      <c r="A9" s="177">
        <f t="shared" ref="A9:A37" si="2">B9</f>
        <v>43618</v>
      </c>
      <c r="B9" s="124">
        <f t="shared" ref="B9:B37" si="3">B8+1</f>
        <v>43618</v>
      </c>
      <c r="C9" s="125"/>
      <c r="D9" s="126"/>
      <c r="E9" s="127"/>
      <c r="F9" s="107"/>
      <c r="G9" s="108"/>
      <c r="H9" s="109"/>
      <c r="I9" s="108"/>
      <c r="J9" s="109"/>
      <c r="K9" s="108"/>
      <c r="L9" s="109"/>
      <c r="M9" s="110"/>
      <c r="N9" s="111"/>
      <c r="O9" s="447"/>
      <c r="P9" s="112"/>
      <c r="Q9" s="449"/>
      <c r="R9" s="113">
        <f t="shared" ref="R9:R37" si="4">((H9*60)+I9)-((F9*60)+G9)+((L9*60)+M9)-((J9*60)+K9)+((P9*60)+Q9)-((N9*60)+O9)</f>
        <v>0</v>
      </c>
      <c r="S9" s="114">
        <f t="shared" ref="S9:S37" si="5">INT(R9/60)</f>
        <v>0</v>
      </c>
      <c r="T9" s="115">
        <f t="shared" ref="T9:T37" si="6">R9-(60*S9)</f>
        <v>0</v>
      </c>
      <c r="U9" s="437">
        <f t="shared" ref="U9:U37" si="7">S9+ROUND((100/60*T9)/100,2)</f>
        <v>0</v>
      </c>
      <c r="V9" s="116"/>
      <c r="W9" s="117"/>
      <c r="X9" s="118"/>
      <c r="Y9" s="118"/>
      <c r="Z9" s="254" t="str">
        <f t="shared" ref="Z9:Z37" si="8">IF((V9+W9+X9+Y9=0),"",IF((V9+W9+X9+Y9)=U9,"OK","ERR"))</f>
        <v/>
      </c>
      <c r="AA9" s="131"/>
      <c r="AB9" s="128"/>
      <c r="AC9" s="129"/>
      <c r="AD9" s="130"/>
      <c r="AE9" s="130"/>
      <c r="AF9" s="131"/>
      <c r="AG9" s="132"/>
      <c r="AH9" s="254" t="str">
        <f t="shared" ref="AH9:AH37" si="9">IF((AI9=0),"",IF((U9+AI9)&gt;8.4,"?",""))</f>
        <v/>
      </c>
      <c r="AI9" s="133">
        <f t="shared" si="0"/>
        <v>0</v>
      </c>
      <c r="AJ9" s="133">
        <f t="shared" si="1"/>
        <v>0</v>
      </c>
      <c r="AK9" s="492"/>
    </row>
    <row r="10" spans="1:37" ht="15" x14ac:dyDescent="0.2">
      <c r="A10" s="177">
        <f t="shared" si="2"/>
        <v>43619</v>
      </c>
      <c r="B10" s="124">
        <f t="shared" si="3"/>
        <v>43619</v>
      </c>
      <c r="C10" s="125">
        <v>1</v>
      </c>
      <c r="D10" s="126"/>
      <c r="E10" s="127"/>
      <c r="F10" s="107"/>
      <c r="G10" s="108"/>
      <c r="H10" s="109"/>
      <c r="I10" s="108"/>
      <c r="J10" s="109"/>
      <c r="K10" s="108"/>
      <c r="L10" s="109"/>
      <c r="M10" s="110"/>
      <c r="N10" s="111"/>
      <c r="O10" s="447"/>
      <c r="P10" s="112"/>
      <c r="Q10" s="449"/>
      <c r="R10" s="113">
        <f t="shared" si="4"/>
        <v>0</v>
      </c>
      <c r="S10" s="114">
        <f t="shared" si="5"/>
        <v>0</v>
      </c>
      <c r="T10" s="115">
        <f t="shared" si="6"/>
        <v>0</v>
      </c>
      <c r="U10" s="437">
        <f t="shared" si="7"/>
        <v>0</v>
      </c>
      <c r="V10" s="116"/>
      <c r="W10" s="117"/>
      <c r="X10" s="118"/>
      <c r="Y10" s="118"/>
      <c r="Z10" s="254" t="str">
        <f t="shared" si="8"/>
        <v/>
      </c>
      <c r="AA10" s="131"/>
      <c r="AB10" s="128"/>
      <c r="AC10" s="129"/>
      <c r="AD10" s="130"/>
      <c r="AE10" s="130"/>
      <c r="AF10" s="131"/>
      <c r="AG10" s="132"/>
      <c r="AH10" s="254" t="str">
        <f t="shared" si="9"/>
        <v/>
      </c>
      <c r="AI10" s="133">
        <f t="shared" si="0"/>
        <v>0</v>
      </c>
      <c r="AJ10" s="133">
        <f t="shared" si="1"/>
        <v>0</v>
      </c>
      <c r="AK10" s="493"/>
    </row>
    <row r="11" spans="1:37" ht="15" x14ac:dyDescent="0.2">
      <c r="A11" s="177">
        <f t="shared" si="2"/>
        <v>43620</v>
      </c>
      <c r="B11" s="124">
        <f t="shared" si="3"/>
        <v>43620</v>
      </c>
      <c r="C11" s="125">
        <v>1</v>
      </c>
      <c r="D11" s="126"/>
      <c r="E11" s="127"/>
      <c r="F11" s="107"/>
      <c r="G11" s="108"/>
      <c r="H11" s="109"/>
      <c r="I11" s="108"/>
      <c r="J11" s="109"/>
      <c r="K11" s="108"/>
      <c r="L11" s="109"/>
      <c r="M11" s="110"/>
      <c r="N11" s="111"/>
      <c r="O11" s="447"/>
      <c r="P11" s="112"/>
      <c r="Q11" s="449"/>
      <c r="R11" s="113">
        <f t="shared" si="4"/>
        <v>0</v>
      </c>
      <c r="S11" s="114">
        <f t="shared" si="5"/>
        <v>0</v>
      </c>
      <c r="T11" s="115">
        <f t="shared" si="6"/>
        <v>0</v>
      </c>
      <c r="U11" s="437">
        <f t="shared" si="7"/>
        <v>0</v>
      </c>
      <c r="V11" s="116"/>
      <c r="W11" s="117"/>
      <c r="X11" s="118"/>
      <c r="Y11" s="118"/>
      <c r="Z11" s="254" t="str">
        <f t="shared" si="8"/>
        <v/>
      </c>
      <c r="AA11" s="131"/>
      <c r="AB11" s="128"/>
      <c r="AC11" s="129"/>
      <c r="AD11" s="130"/>
      <c r="AE11" s="130"/>
      <c r="AF11" s="131"/>
      <c r="AG11" s="132"/>
      <c r="AH11" s="254" t="str">
        <f t="shared" si="9"/>
        <v/>
      </c>
      <c r="AI11" s="133">
        <f t="shared" si="0"/>
        <v>0</v>
      </c>
      <c r="AJ11" s="133">
        <f t="shared" si="1"/>
        <v>0</v>
      </c>
      <c r="AK11" s="492"/>
    </row>
    <row r="12" spans="1:37" ht="15" x14ac:dyDescent="0.2">
      <c r="A12" s="177">
        <f t="shared" si="2"/>
        <v>43621</v>
      </c>
      <c r="B12" s="124">
        <f t="shared" si="3"/>
        <v>43621</v>
      </c>
      <c r="C12" s="125">
        <v>1</v>
      </c>
      <c r="D12" s="126"/>
      <c r="E12" s="127"/>
      <c r="F12" s="107"/>
      <c r="G12" s="108"/>
      <c r="H12" s="109"/>
      <c r="I12" s="108"/>
      <c r="J12" s="109"/>
      <c r="K12" s="108"/>
      <c r="L12" s="109"/>
      <c r="M12" s="110"/>
      <c r="N12" s="111"/>
      <c r="O12" s="447"/>
      <c r="P12" s="112"/>
      <c r="Q12" s="449"/>
      <c r="R12" s="113">
        <f t="shared" si="4"/>
        <v>0</v>
      </c>
      <c r="S12" s="114">
        <f t="shared" si="5"/>
        <v>0</v>
      </c>
      <c r="T12" s="115">
        <f t="shared" si="6"/>
        <v>0</v>
      </c>
      <c r="U12" s="437">
        <f t="shared" si="7"/>
        <v>0</v>
      </c>
      <c r="V12" s="116"/>
      <c r="W12" s="117"/>
      <c r="X12" s="118"/>
      <c r="Y12" s="118"/>
      <c r="Z12" s="254" t="str">
        <f t="shared" si="8"/>
        <v/>
      </c>
      <c r="AA12" s="131"/>
      <c r="AB12" s="128"/>
      <c r="AC12" s="129"/>
      <c r="AD12" s="130"/>
      <c r="AE12" s="130"/>
      <c r="AF12" s="131"/>
      <c r="AG12" s="132"/>
      <c r="AH12" s="254" t="str">
        <f t="shared" si="9"/>
        <v/>
      </c>
      <c r="AI12" s="133">
        <f t="shared" si="0"/>
        <v>0</v>
      </c>
      <c r="AJ12" s="133">
        <f t="shared" si="1"/>
        <v>0</v>
      </c>
      <c r="AK12" s="492"/>
    </row>
    <row r="13" spans="1:37" ht="15" x14ac:dyDescent="0.2">
      <c r="A13" s="177">
        <f t="shared" si="2"/>
        <v>43622</v>
      </c>
      <c r="B13" s="124">
        <f t="shared" si="3"/>
        <v>43622</v>
      </c>
      <c r="C13" s="125">
        <v>1</v>
      </c>
      <c r="D13" s="126"/>
      <c r="E13" s="127"/>
      <c r="F13" s="107"/>
      <c r="G13" s="108"/>
      <c r="H13" s="109"/>
      <c r="I13" s="108"/>
      <c r="J13" s="109"/>
      <c r="K13" s="108"/>
      <c r="L13" s="109"/>
      <c r="M13" s="110"/>
      <c r="N13" s="111"/>
      <c r="O13" s="447"/>
      <c r="P13" s="112"/>
      <c r="Q13" s="449"/>
      <c r="R13" s="113">
        <f t="shared" si="4"/>
        <v>0</v>
      </c>
      <c r="S13" s="114">
        <f t="shared" si="5"/>
        <v>0</v>
      </c>
      <c r="T13" s="115">
        <f t="shared" si="6"/>
        <v>0</v>
      </c>
      <c r="U13" s="437">
        <f t="shared" si="7"/>
        <v>0</v>
      </c>
      <c r="V13" s="116"/>
      <c r="W13" s="117"/>
      <c r="X13" s="118"/>
      <c r="Y13" s="118"/>
      <c r="Z13" s="254" t="str">
        <f t="shared" si="8"/>
        <v/>
      </c>
      <c r="AA13" s="131"/>
      <c r="AB13" s="128"/>
      <c r="AC13" s="129"/>
      <c r="AD13" s="130"/>
      <c r="AE13" s="130"/>
      <c r="AF13" s="131"/>
      <c r="AG13" s="132"/>
      <c r="AH13" s="254" t="str">
        <f t="shared" si="9"/>
        <v/>
      </c>
      <c r="AI13" s="133">
        <f t="shared" si="0"/>
        <v>0</v>
      </c>
      <c r="AJ13" s="133">
        <f t="shared" si="1"/>
        <v>0</v>
      </c>
      <c r="AK13" s="493"/>
    </row>
    <row r="14" spans="1:37" ht="15" x14ac:dyDescent="0.2">
      <c r="A14" s="177">
        <f t="shared" si="2"/>
        <v>43623</v>
      </c>
      <c r="B14" s="124">
        <f t="shared" si="3"/>
        <v>43623</v>
      </c>
      <c r="C14" s="125">
        <v>1</v>
      </c>
      <c r="D14" s="126"/>
      <c r="E14" s="127"/>
      <c r="F14" s="107"/>
      <c r="G14" s="108"/>
      <c r="H14" s="109"/>
      <c r="I14" s="108"/>
      <c r="J14" s="109"/>
      <c r="K14" s="108"/>
      <c r="L14" s="109"/>
      <c r="M14" s="110"/>
      <c r="N14" s="111"/>
      <c r="O14" s="447"/>
      <c r="P14" s="112"/>
      <c r="Q14" s="449"/>
      <c r="R14" s="113">
        <f t="shared" si="4"/>
        <v>0</v>
      </c>
      <c r="S14" s="114">
        <f t="shared" si="5"/>
        <v>0</v>
      </c>
      <c r="T14" s="115">
        <f t="shared" si="6"/>
        <v>0</v>
      </c>
      <c r="U14" s="437">
        <f t="shared" si="7"/>
        <v>0</v>
      </c>
      <c r="V14" s="116"/>
      <c r="W14" s="117"/>
      <c r="X14" s="118"/>
      <c r="Y14" s="118"/>
      <c r="Z14" s="254" t="str">
        <f t="shared" si="8"/>
        <v/>
      </c>
      <c r="AA14" s="131"/>
      <c r="AB14" s="128"/>
      <c r="AC14" s="129"/>
      <c r="AD14" s="130"/>
      <c r="AE14" s="130"/>
      <c r="AF14" s="131"/>
      <c r="AG14" s="132"/>
      <c r="AH14" s="254" t="str">
        <f t="shared" si="9"/>
        <v/>
      </c>
      <c r="AI14" s="133">
        <f t="shared" si="0"/>
        <v>0</v>
      </c>
      <c r="AJ14" s="133">
        <f t="shared" si="1"/>
        <v>0</v>
      </c>
      <c r="AK14" s="493"/>
    </row>
    <row r="15" spans="1:37" ht="15" x14ac:dyDescent="0.2">
      <c r="A15" s="177">
        <f t="shared" si="2"/>
        <v>43624</v>
      </c>
      <c r="B15" s="124">
        <f t="shared" si="3"/>
        <v>43624</v>
      </c>
      <c r="C15" s="125"/>
      <c r="D15" s="126"/>
      <c r="E15" s="127"/>
      <c r="F15" s="107"/>
      <c r="G15" s="108"/>
      <c r="H15" s="109"/>
      <c r="I15" s="108"/>
      <c r="J15" s="109"/>
      <c r="K15" s="108"/>
      <c r="L15" s="109"/>
      <c r="M15" s="110"/>
      <c r="N15" s="111"/>
      <c r="O15" s="447"/>
      <c r="P15" s="112"/>
      <c r="Q15" s="449"/>
      <c r="R15" s="113">
        <f t="shared" si="4"/>
        <v>0</v>
      </c>
      <c r="S15" s="114">
        <f t="shared" si="5"/>
        <v>0</v>
      </c>
      <c r="T15" s="115">
        <f t="shared" si="6"/>
        <v>0</v>
      </c>
      <c r="U15" s="437">
        <f t="shared" si="7"/>
        <v>0</v>
      </c>
      <c r="V15" s="116"/>
      <c r="W15" s="117"/>
      <c r="X15" s="118"/>
      <c r="Y15" s="118"/>
      <c r="Z15" s="254" t="str">
        <f t="shared" si="8"/>
        <v/>
      </c>
      <c r="AA15" s="131"/>
      <c r="AB15" s="128"/>
      <c r="AC15" s="129"/>
      <c r="AD15" s="130"/>
      <c r="AE15" s="130"/>
      <c r="AF15" s="131"/>
      <c r="AG15" s="132"/>
      <c r="AH15" s="254" t="str">
        <f t="shared" si="9"/>
        <v/>
      </c>
      <c r="AI15" s="133">
        <f t="shared" si="0"/>
        <v>0</v>
      </c>
      <c r="AJ15" s="133">
        <f t="shared" si="1"/>
        <v>0</v>
      </c>
      <c r="AK15" s="493"/>
    </row>
    <row r="16" spans="1:37" ht="15" x14ac:dyDescent="0.2">
      <c r="A16" s="177">
        <f t="shared" si="2"/>
        <v>43625</v>
      </c>
      <c r="B16" s="124">
        <f t="shared" si="3"/>
        <v>43625</v>
      </c>
      <c r="C16" s="125"/>
      <c r="D16" s="126"/>
      <c r="E16" s="127"/>
      <c r="F16" s="107"/>
      <c r="G16" s="108"/>
      <c r="H16" s="109"/>
      <c r="I16" s="108"/>
      <c r="J16" s="109"/>
      <c r="K16" s="108"/>
      <c r="L16" s="109"/>
      <c r="M16" s="110"/>
      <c r="N16" s="111"/>
      <c r="O16" s="447"/>
      <c r="P16" s="112"/>
      <c r="Q16" s="449"/>
      <c r="R16" s="113">
        <f t="shared" si="4"/>
        <v>0</v>
      </c>
      <c r="S16" s="114">
        <f t="shared" si="5"/>
        <v>0</v>
      </c>
      <c r="T16" s="115">
        <f t="shared" si="6"/>
        <v>0</v>
      </c>
      <c r="U16" s="437">
        <f t="shared" si="7"/>
        <v>0</v>
      </c>
      <c r="V16" s="116"/>
      <c r="W16" s="117"/>
      <c r="X16" s="118"/>
      <c r="Y16" s="118"/>
      <c r="Z16" s="254" t="str">
        <f t="shared" si="8"/>
        <v/>
      </c>
      <c r="AA16" s="131"/>
      <c r="AB16" s="128"/>
      <c r="AC16" s="129"/>
      <c r="AD16" s="130"/>
      <c r="AE16" s="130"/>
      <c r="AF16" s="131"/>
      <c r="AG16" s="132"/>
      <c r="AH16" s="254" t="str">
        <f t="shared" si="9"/>
        <v/>
      </c>
      <c r="AI16" s="133">
        <f t="shared" si="0"/>
        <v>0</v>
      </c>
      <c r="AJ16" s="133">
        <f t="shared" si="1"/>
        <v>0</v>
      </c>
      <c r="AK16" s="493"/>
    </row>
    <row r="17" spans="1:37" ht="15" x14ac:dyDescent="0.2">
      <c r="A17" s="177">
        <f t="shared" si="2"/>
        <v>43626</v>
      </c>
      <c r="B17" s="124">
        <f t="shared" si="3"/>
        <v>43626</v>
      </c>
      <c r="C17" s="125"/>
      <c r="D17" s="126"/>
      <c r="E17" s="127">
        <v>1</v>
      </c>
      <c r="F17" s="107"/>
      <c r="G17" s="108"/>
      <c r="H17" s="109"/>
      <c r="I17" s="108"/>
      <c r="J17" s="109"/>
      <c r="K17" s="108"/>
      <c r="L17" s="109"/>
      <c r="M17" s="110"/>
      <c r="N17" s="111"/>
      <c r="O17" s="447"/>
      <c r="P17" s="112"/>
      <c r="Q17" s="449"/>
      <c r="R17" s="113">
        <f t="shared" si="4"/>
        <v>0</v>
      </c>
      <c r="S17" s="114">
        <f t="shared" si="5"/>
        <v>0</v>
      </c>
      <c r="T17" s="115">
        <f t="shared" si="6"/>
        <v>0</v>
      </c>
      <c r="U17" s="437">
        <f t="shared" si="7"/>
        <v>0</v>
      </c>
      <c r="V17" s="116"/>
      <c r="W17" s="117"/>
      <c r="X17" s="118"/>
      <c r="Y17" s="118"/>
      <c r="Z17" s="254" t="str">
        <f t="shared" si="8"/>
        <v/>
      </c>
      <c r="AA17" s="131"/>
      <c r="AB17" s="128"/>
      <c r="AC17" s="129"/>
      <c r="AD17" s="130"/>
      <c r="AE17" s="130"/>
      <c r="AF17" s="131"/>
      <c r="AG17" s="132"/>
      <c r="AH17" s="254" t="str">
        <f t="shared" si="9"/>
        <v/>
      </c>
      <c r="AI17" s="133">
        <f t="shared" si="0"/>
        <v>0</v>
      </c>
      <c r="AJ17" s="133">
        <f t="shared" si="1"/>
        <v>0</v>
      </c>
      <c r="AK17" s="493"/>
    </row>
    <row r="18" spans="1:37" ht="15" x14ac:dyDescent="0.2">
      <c r="A18" s="177">
        <f t="shared" si="2"/>
        <v>43627</v>
      </c>
      <c r="B18" s="124">
        <f t="shared" si="3"/>
        <v>43627</v>
      </c>
      <c r="C18" s="125">
        <v>1</v>
      </c>
      <c r="D18" s="126"/>
      <c r="E18" s="127"/>
      <c r="F18" s="107"/>
      <c r="G18" s="108"/>
      <c r="H18" s="109"/>
      <c r="I18" s="108"/>
      <c r="J18" s="109"/>
      <c r="K18" s="108"/>
      <c r="L18" s="109"/>
      <c r="M18" s="110"/>
      <c r="N18" s="111"/>
      <c r="O18" s="447"/>
      <c r="P18" s="112"/>
      <c r="Q18" s="449"/>
      <c r="R18" s="113">
        <f t="shared" si="4"/>
        <v>0</v>
      </c>
      <c r="S18" s="114">
        <f t="shared" si="5"/>
        <v>0</v>
      </c>
      <c r="T18" s="115">
        <f t="shared" si="6"/>
        <v>0</v>
      </c>
      <c r="U18" s="437">
        <f t="shared" si="7"/>
        <v>0</v>
      </c>
      <c r="V18" s="116"/>
      <c r="W18" s="117"/>
      <c r="X18" s="118"/>
      <c r="Y18" s="118"/>
      <c r="Z18" s="254" t="str">
        <f t="shared" si="8"/>
        <v/>
      </c>
      <c r="AA18" s="131"/>
      <c r="AB18" s="128"/>
      <c r="AC18" s="129"/>
      <c r="AD18" s="130"/>
      <c r="AE18" s="130"/>
      <c r="AF18" s="131"/>
      <c r="AG18" s="132"/>
      <c r="AH18" s="254" t="str">
        <f t="shared" si="9"/>
        <v/>
      </c>
      <c r="AI18" s="133">
        <f t="shared" si="0"/>
        <v>0</v>
      </c>
      <c r="AJ18" s="133">
        <f t="shared" si="1"/>
        <v>0</v>
      </c>
      <c r="AK18" s="493"/>
    </row>
    <row r="19" spans="1:37" ht="15" x14ac:dyDescent="0.2">
      <c r="A19" s="177">
        <f t="shared" si="2"/>
        <v>43628</v>
      </c>
      <c r="B19" s="124">
        <f t="shared" si="3"/>
        <v>43628</v>
      </c>
      <c r="C19" s="125">
        <v>1</v>
      </c>
      <c r="D19" s="126"/>
      <c r="E19" s="127"/>
      <c r="F19" s="107"/>
      <c r="G19" s="108"/>
      <c r="H19" s="109"/>
      <c r="I19" s="108"/>
      <c r="J19" s="109"/>
      <c r="K19" s="108"/>
      <c r="L19" s="109"/>
      <c r="M19" s="110"/>
      <c r="N19" s="111"/>
      <c r="O19" s="447"/>
      <c r="P19" s="112"/>
      <c r="Q19" s="449"/>
      <c r="R19" s="113">
        <f t="shared" si="4"/>
        <v>0</v>
      </c>
      <c r="S19" s="114">
        <f t="shared" si="5"/>
        <v>0</v>
      </c>
      <c r="T19" s="115">
        <f t="shared" si="6"/>
        <v>0</v>
      </c>
      <c r="U19" s="437">
        <f t="shared" si="7"/>
        <v>0</v>
      </c>
      <c r="V19" s="116"/>
      <c r="W19" s="117"/>
      <c r="X19" s="118"/>
      <c r="Y19" s="118"/>
      <c r="Z19" s="254" t="str">
        <f t="shared" si="8"/>
        <v/>
      </c>
      <c r="AA19" s="131"/>
      <c r="AB19" s="128"/>
      <c r="AC19" s="129"/>
      <c r="AD19" s="130"/>
      <c r="AE19" s="130"/>
      <c r="AF19" s="131"/>
      <c r="AG19" s="132"/>
      <c r="AH19" s="254" t="str">
        <f t="shared" si="9"/>
        <v/>
      </c>
      <c r="AI19" s="133">
        <f t="shared" si="0"/>
        <v>0</v>
      </c>
      <c r="AJ19" s="133">
        <f t="shared" si="1"/>
        <v>0</v>
      </c>
      <c r="AK19" s="493"/>
    </row>
    <row r="20" spans="1:37" ht="15" x14ac:dyDescent="0.2">
      <c r="A20" s="177">
        <f t="shared" si="2"/>
        <v>43629</v>
      </c>
      <c r="B20" s="124">
        <f t="shared" si="3"/>
        <v>43629</v>
      </c>
      <c r="C20" s="125">
        <v>1</v>
      </c>
      <c r="D20" s="126"/>
      <c r="E20" s="127"/>
      <c r="F20" s="107"/>
      <c r="G20" s="108"/>
      <c r="H20" s="109"/>
      <c r="I20" s="108"/>
      <c r="J20" s="109"/>
      <c r="K20" s="108"/>
      <c r="L20" s="109"/>
      <c r="M20" s="110"/>
      <c r="N20" s="111"/>
      <c r="O20" s="447"/>
      <c r="P20" s="112"/>
      <c r="Q20" s="449"/>
      <c r="R20" s="113">
        <f t="shared" si="4"/>
        <v>0</v>
      </c>
      <c r="S20" s="114">
        <f t="shared" si="5"/>
        <v>0</v>
      </c>
      <c r="T20" s="115">
        <f t="shared" si="6"/>
        <v>0</v>
      </c>
      <c r="U20" s="437">
        <f t="shared" si="7"/>
        <v>0</v>
      </c>
      <c r="V20" s="116"/>
      <c r="W20" s="117"/>
      <c r="X20" s="118"/>
      <c r="Y20" s="118"/>
      <c r="Z20" s="254" t="str">
        <f t="shared" si="8"/>
        <v/>
      </c>
      <c r="AA20" s="131"/>
      <c r="AB20" s="128"/>
      <c r="AC20" s="129"/>
      <c r="AD20" s="130"/>
      <c r="AE20" s="130"/>
      <c r="AF20" s="131"/>
      <c r="AG20" s="132"/>
      <c r="AH20" s="254" t="str">
        <f t="shared" si="9"/>
        <v/>
      </c>
      <c r="AI20" s="133">
        <f t="shared" si="0"/>
        <v>0</v>
      </c>
      <c r="AJ20" s="133">
        <f t="shared" si="1"/>
        <v>0</v>
      </c>
      <c r="AK20" s="493"/>
    </row>
    <row r="21" spans="1:37" ht="15" x14ac:dyDescent="0.2">
      <c r="A21" s="177">
        <f t="shared" si="2"/>
        <v>43630</v>
      </c>
      <c r="B21" s="124">
        <f t="shared" si="3"/>
        <v>43630</v>
      </c>
      <c r="C21" s="125">
        <v>1</v>
      </c>
      <c r="D21" s="126"/>
      <c r="E21" s="127"/>
      <c r="F21" s="107"/>
      <c r="G21" s="108"/>
      <c r="H21" s="109"/>
      <c r="I21" s="108"/>
      <c r="J21" s="109"/>
      <c r="K21" s="108"/>
      <c r="L21" s="109"/>
      <c r="M21" s="110"/>
      <c r="N21" s="111"/>
      <c r="O21" s="447"/>
      <c r="P21" s="112"/>
      <c r="Q21" s="449"/>
      <c r="R21" s="113">
        <f t="shared" si="4"/>
        <v>0</v>
      </c>
      <c r="S21" s="114">
        <f t="shared" si="5"/>
        <v>0</v>
      </c>
      <c r="T21" s="115">
        <f t="shared" si="6"/>
        <v>0</v>
      </c>
      <c r="U21" s="437">
        <f t="shared" si="7"/>
        <v>0</v>
      </c>
      <c r="V21" s="116"/>
      <c r="W21" s="117"/>
      <c r="X21" s="118"/>
      <c r="Y21" s="118"/>
      <c r="Z21" s="254" t="str">
        <f t="shared" si="8"/>
        <v/>
      </c>
      <c r="AA21" s="131"/>
      <c r="AB21" s="128"/>
      <c r="AC21" s="129"/>
      <c r="AD21" s="130"/>
      <c r="AE21" s="130"/>
      <c r="AF21" s="131"/>
      <c r="AG21" s="132"/>
      <c r="AH21" s="254" t="str">
        <f t="shared" si="9"/>
        <v/>
      </c>
      <c r="AI21" s="133">
        <f t="shared" si="0"/>
        <v>0</v>
      </c>
      <c r="AJ21" s="133">
        <f t="shared" si="1"/>
        <v>0</v>
      </c>
      <c r="AK21" s="493"/>
    </row>
    <row r="22" spans="1:37" ht="15" x14ac:dyDescent="0.2">
      <c r="A22" s="177">
        <f t="shared" si="2"/>
        <v>43631</v>
      </c>
      <c r="B22" s="124">
        <f t="shared" si="3"/>
        <v>43631</v>
      </c>
      <c r="C22" s="125"/>
      <c r="D22" s="126"/>
      <c r="E22" s="127"/>
      <c r="F22" s="107"/>
      <c r="G22" s="108"/>
      <c r="H22" s="109"/>
      <c r="I22" s="108"/>
      <c r="J22" s="109"/>
      <c r="K22" s="108"/>
      <c r="L22" s="109"/>
      <c r="M22" s="110"/>
      <c r="N22" s="111"/>
      <c r="O22" s="447"/>
      <c r="P22" s="112"/>
      <c r="Q22" s="449"/>
      <c r="R22" s="113">
        <f t="shared" si="4"/>
        <v>0</v>
      </c>
      <c r="S22" s="114">
        <f t="shared" si="5"/>
        <v>0</v>
      </c>
      <c r="T22" s="115">
        <f t="shared" si="6"/>
        <v>0</v>
      </c>
      <c r="U22" s="437">
        <f t="shared" si="7"/>
        <v>0</v>
      </c>
      <c r="V22" s="116"/>
      <c r="W22" s="117"/>
      <c r="X22" s="118"/>
      <c r="Y22" s="118"/>
      <c r="Z22" s="254" t="str">
        <f t="shared" si="8"/>
        <v/>
      </c>
      <c r="AA22" s="131"/>
      <c r="AB22" s="128"/>
      <c r="AC22" s="129"/>
      <c r="AD22" s="130"/>
      <c r="AE22" s="130"/>
      <c r="AF22" s="131"/>
      <c r="AG22" s="132"/>
      <c r="AH22" s="254" t="str">
        <f t="shared" si="9"/>
        <v/>
      </c>
      <c r="AI22" s="133">
        <f t="shared" si="0"/>
        <v>0</v>
      </c>
      <c r="AJ22" s="133">
        <f t="shared" si="1"/>
        <v>0</v>
      </c>
      <c r="AK22" s="493"/>
    </row>
    <row r="23" spans="1:37" ht="15" x14ac:dyDescent="0.2">
      <c r="A23" s="177">
        <f t="shared" si="2"/>
        <v>43632</v>
      </c>
      <c r="B23" s="124">
        <f t="shared" si="3"/>
        <v>43632</v>
      </c>
      <c r="C23" s="125"/>
      <c r="D23" s="126"/>
      <c r="E23" s="127"/>
      <c r="F23" s="107"/>
      <c r="G23" s="108"/>
      <c r="H23" s="109"/>
      <c r="I23" s="108"/>
      <c r="J23" s="109"/>
      <c r="K23" s="108"/>
      <c r="L23" s="109"/>
      <c r="M23" s="110"/>
      <c r="N23" s="111"/>
      <c r="O23" s="447"/>
      <c r="P23" s="112"/>
      <c r="Q23" s="449"/>
      <c r="R23" s="113">
        <f t="shared" si="4"/>
        <v>0</v>
      </c>
      <c r="S23" s="114">
        <f t="shared" si="5"/>
        <v>0</v>
      </c>
      <c r="T23" s="115">
        <f t="shared" si="6"/>
        <v>0</v>
      </c>
      <c r="U23" s="437">
        <f t="shared" si="7"/>
        <v>0</v>
      </c>
      <c r="V23" s="116"/>
      <c r="W23" s="117"/>
      <c r="X23" s="118"/>
      <c r="Y23" s="118"/>
      <c r="Z23" s="254" t="str">
        <f t="shared" si="8"/>
        <v/>
      </c>
      <c r="AA23" s="131"/>
      <c r="AB23" s="128"/>
      <c r="AC23" s="129"/>
      <c r="AD23" s="130"/>
      <c r="AE23" s="130"/>
      <c r="AF23" s="131"/>
      <c r="AG23" s="132"/>
      <c r="AH23" s="254" t="str">
        <f t="shared" si="9"/>
        <v/>
      </c>
      <c r="AI23" s="133">
        <f t="shared" si="0"/>
        <v>0</v>
      </c>
      <c r="AJ23" s="133">
        <f t="shared" si="1"/>
        <v>0</v>
      </c>
      <c r="AK23" s="493"/>
    </row>
    <row r="24" spans="1:37" ht="15" x14ac:dyDescent="0.2">
      <c r="A24" s="177">
        <f t="shared" si="2"/>
        <v>43633</v>
      </c>
      <c r="B24" s="124">
        <f t="shared" si="3"/>
        <v>43633</v>
      </c>
      <c r="C24" s="125">
        <v>1</v>
      </c>
      <c r="D24" s="126"/>
      <c r="E24" s="127"/>
      <c r="F24" s="107"/>
      <c r="G24" s="108"/>
      <c r="H24" s="109"/>
      <c r="I24" s="108"/>
      <c r="J24" s="109"/>
      <c r="K24" s="108"/>
      <c r="L24" s="109"/>
      <c r="M24" s="110"/>
      <c r="N24" s="111"/>
      <c r="O24" s="447"/>
      <c r="P24" s="112"/>
      <c r="Q24" s="449"/>
      <c r="R24" s="113">
        <f t="shared" si="4"/>
        <v>0</v>
      </c>
      <c r="S24" s="114">
        <f t="shared" si="5"/>
        <v>0</v>
      </c>
      <c r="T24" s="115">
        <f t="shared" si="6"/>
        <v>0</v>
      </c>
      <c r="U24" s="437">
        <f t="shared" si="7"/>
        <v>0</v>
      </c>
      <c r="V24" s="116"/>
      <c r="W24" s="117"/>
      <c r="X24" s="118"/>
      <c r="Y24" s="118"/>
      <c r="Z24" s="254" t="str">
        <f t="shared" si="8"/>
        <v/>
      </c>
      <c r="AA24" s="131"/>
      <c r="AB24" s="128"/>
      <c r="AC24" s="129"/>
      <c r="AD24" s="130"/>
      <c r="AE24" s="130"/>
      <c r="AF24" s="131"/>
      <c r="AG24" s="132"/>
      <c r="AH24" s="254" t="str">
        <f t="shared" si="9"/>
        <v/>
      </c>
      <c r="AI24" s="133">
        <f t="shared" si="0"/>
        <v>0</v>
      </c>
      <c r="AJ24" s="133">
        <f t="shared" si="1"/>
        <v>0</v>
      </c>
      <c r="AK24" s="493"/>
    </row>
    <row r="25" spans="1:37" ht="15" x14ac:dyDescent="0.2">
      <c r="A25" s="177">
        <f t="shared" si="2"/>
        <v>43634</v>
      </c>
      <c r="B25" s="124">
        <f t="shared" si="3"/>
        <v>43634</v>
      </c>
      <c r="C25" s="125">
        <v>1</v>
      </c>
      <c r="D25" s="126"/>
      <c r="E25" s="127"/>
      <c r="F25" s="107"/>
      <c r="G25" s="108"/>
      <c r="H25" s="109"/>
      <c r="I25" s="108"/>
      <c r="J25" s="109"/>
      <c r="K25" s="108"/>
      <c r="L25" s="109"/>
      <c r="M25" s="110"/>
      <c r="N25" s="111"/>
      <c r="O25" s="447"/>
      <c r="P25" s="112"/>
      <c r="Q25" s="449"/>
      <c r="R25" s="113">
        <f t="shared" si="4"/>
        <v>0</v>
      </c>
      <c r="S25" s="114">
        <f t="shared" si="5"/>
        <v>0</v>
      </c>
      <c r="T25" s="115">
        <f t="shared" si="6"/>
        <v>0</v>
      </c>
      <c r="U25" s="437">
        <f t="shared" si="7"/>
        <v>0</v>
      </c>
      <c r="V25" s="116"/>
      <c r="W25" s="117"/>
      <c r="X25" s="118"/>
      <c r="Y25" s="118"/>
      <c r="Z25" s="254" t="str">
        <f t="shared" si="8"/>
        <v/>
      </c>
      <c r="AA25" s="131"/>
      <c r="AB25" s="128"/>
      <c r="AC25" s="129"/>
      <c r="AD25" s="130"/>
      <c r="AE25" s="130"/>
      <c r="AF25" s="131"/>
      <c r="AG25" s="132"/>
      <c r="AH25" s="254" t="str">
        <f t="shared" si="9"/>
        <v/>
      </c>
      <c r="AI25" s="133">
        <f t="shared" si="0"/>
        <v>0</v>
      </c>
      <c r="AJ25" s="133">
        <f t="shared" si="1"/>
        <v>0</v>
      </c>
      <c r="AK25" s="493"/>
    </row>
    <row r="26" spans="1:37" ht="15" x14ac:dyDescent="0.2">
      <c r="A26" s="177">
        <f t="shared" si="2"/>
        <v>43635</v>
      </c>
      <c r="B26" s="124">
        <f t="shared" si="3"/>
        <v>43635</v>
      </c>
      <c r="C26" s="125">
        <v>1</v>
      </c>
      <c r="D26" s="126"/>
      <c r="E26" s="127"/>
      <c r="F26" s="107"/>
      <c r="G26" s="108"/>
      <c r="H26" s="109"/>
      <c r="I26" s="108"/>
      <c r="J26" s="109"/>
      <c r="K26" s="108"/>
      <c r="L26" s="109"/>
      <c r="M26" s="110"/>
      <c r="N26" s="111"/>
      <c r="O26" s="447"/>
      <c r="P26" s="112"/>
      <c r="Q26" s="449"/>
      <c r="R26" s="113">
        <f t="shared" si="4"/>
        <v>0</v>
      </c>
      <c r="S26" s="114">
        <f t="shared" si="5"/>
        <v>0</v>
      </c>
      <c r="T26" s="115">
        <f t="shared" si="6"/>
        <v>0</v>
      </c>
      <c r="U26" s="437">
        <f t="shared" si="7"/>
        <v>0</v>
      </c>
      <c r="V26" s="116"/>
      <c r="W26" s="117"/>
      <c r="X26" s="118"/>
      <c r="Y26" s="118"/>
      <c r="Z26" s="254" t="str">
        <f t="shared" si="8"/>
        <v/>
      </c>
      <c r="AA26" s="131"/>
      <c r="AB26" s="128"/>
      <c r="AC26" s="129"/>
      <c r="AD26" s="130"/>
      <c r="AE26" s="130"/>
      <c r="AF26" s="131"/>
      <c r="AG26" s="132"/>
      <c r="AH26" s="254" t="str">
        <f t="shared" si="9"/>
        <v/>
      </c>
      <c r="AI26" s="133">
        <f t="shared" si="0"/>
        <v>0</v>
      </c>
      <c r="AJ26" s="133">
        <f t="shared" si="1"/>
        <v>0</v>
      </c>
      <c r="AK26" s="493"/>
    </row>
    <row r="27" spans="1:37" ht="15" x14ac:dyDescent="0.2">
      <c r="A27" s="177">
        <f t="shared" si="2"/>
        <v>43636</v>
      </c>
      <c r="B27" s="124">
        <f t="shared" si="3"/>
        <v>43636</v>
      </c>
      <c r="C27" s="125"/>
      <c r="D27" s="126">
        <v>1</v>
      </c>
      <c r="E27" s="127"/>
      <c r="F27" s="107"/>
      <c r="G27" s="108"/>
      <c r="H27" s="109"/>
      <c r="I27" s="108"/>
      <c r="J27" s="109"/>
      <c r="K27" s="108"/>
      <c r="L27" s="109"/>
      <c r="M27" s="110"/>
      <c r="N27" s="111"/>
      <c r="O27" s="447"/>
      <c r="P27" s="112"/>
      <c r="Q27" s="449"/>
      <c r="R27" s="113">
        <f t="shared" si="4"/>
        <v>0</v>
      </c>
      <c r="S27" s="114">
        <f t="shared" si="5"/>
        <v>0</v>
      </c>
      <c r="T27" s="115">
        <f t="shared" si="6"/>
        <v>0</v>
      </c>
      <c r="U27" s="437">
        <f t="shared" si="7"/>
        <v>0</v>
      </c>
      <c r="V27" s="116"/>
      <c r="W27" s="117"/>
      <c r="X27" s="118"/>
      <c r="Y27" s="118"/>
      <c r="Z27" s="254" t="str">
        <f t="shared" si="8"/>
        <v/>
      </c>
      <c r="AA27" s="131"/>
      <c r="AB27" s="128"/>
      <c r="AC27" s="129"/>
      <c r="AD27" s="130"/>
      <c r="AE27" s="130"/>
      <c r="AF27" s="131"/>
      <c r="AG27" s="132"/>
      <c r="AH27" s="254" t="str">
        <f t="shared" si="9"/>
        <v/>
      </c>
      <c r="AI27" s="133">
        <f t="shared" si="0"/>
        <v>0</v>
      </c>
      <c r="AJ27" s="133">
        <f t="shared" si="1"/>
        <v>0</v>
      </c>
      <c r="AK27" s="493"/>
    </row>
    <row r="28" spans="1:37" ht="15" x14ac:dyDescent="0.2">
      <c r="A28" s="177">
        <f t="shared" si="2"/>
        <v>43637</v>
      </c>
      <c r="B28" s="124">
        <f t="shared" si="3"/>
        <v>43637</v>
      </c>
      <c r="C28" s="125">
        <v>1</v>
      </c>
      <c r="D28" s="126"/>
      <c r="E28" s="127"/>
      <c r="F28" s="107"/>
      <c r="G28" s="108"/>
      <c r="H28" s="109"/>
      <c r="I28" s="108"/>
      <c r="J28" s="109"/>
      <c r="K28" s="108"/>
      <c r="L28" s="109"/>
      <c r="M28" s="110"/>
      <c r="N28" s="111"/>
      <c r="O28" s="447"/>
      <c r="P28" s="112"/>
      <c r="Q28" s="449"/>
      <c r="R28" s="113">
        <f t="shared" si="4"/>
        <v>0</v>
      </c>
      <c r="S28" s="114">
        <f t="shared" si="5"/>
        <v>0</v>
      </c>
      <c r="T28" s="115">
        <f t="shared" si="6"/>
        <v>0</v>
      </c>
      <c r="U28" s="437">
        <f t="shared" si="7"/>
        <v>0</v>
      </c>
      <c r="V28" s="116"/>
      <c r="W28" s="117"/>
      <c r="X28" s="118"/>
      <c r="Y28" s="118"/>
      <c r="Z28" s="254" t="str">
        <f t="shared" si="8"/>
        <v/>
      </c>
      <c r="AA28" s="131"/>
      <c r="AB28" s="128"/>
      <c r="AC28" s="129"/>
      <c r="AD28" s="130"/>
      <c r="AE28" s="130"/>
      <c r="AF28" s="131"/>
      <c r="AG28" s="132"/>
      <c r="AH28" s="254" t="str">
        <f t="shared" si="9"/>
        <v/>
      </c>
      <c r="AI28" s="133">
        <f t="shared" si="0"/>
        <v>0</v>
      </c>
      <c r="AJ28" s="133">
        <f t="shared" si="1"/>
        <v>0</v>
      </c>
      <c r="AK28" s="493"/>
    </row>
    <row r="29" spans="1:37" ht="15" x14ac:dyDescent="0.2">
      <c r="A29" s="177">
        <f t="shared" si="2"/>
        <v>43638</v>
      </c>
      <c r="B29" s="124">
        <f t="shared" si="3"/>
        <v>43638</v>
      </c>
      <c r="C29" s="125"/>
      <c r="D29" s="126"/>
      <c r="E29" s="127"/>
      <c r="F29" s="107"/>
      <c r="G29" s="108"/>
      <c r="H29" s="109"/>
      <c r="I29" s="108"/>
      <c r="J29" s="109"/>
      <c r="K29" s="108"/>
      <c r="L29" s="109"/>
      <c r="M29" s="110"/>
      <c r="N29" s="111"/>
      <c r="O29" s="447"/>
      <c r="P29" s="112"/>
      <c r="Q29" s="449"/>
      <c r="R29" s="113">
        <f t="shared" si="4"/>
        <v>0</v>
      </c>
      <c r="S29" s="114">
        <f t="shared" si="5"/>
        <v>0</v>
      </c>
      <c r="T29" s="115">
        <f t="shared" si="6"/>
        <v>0</v>
      </c>
      <c r="U29" s="437">
        <f t="shared" si="7"/>
        <v>0</v>
      </c>
      <c r="V29" s="116"/>
      <c r="W29" s="117"/>
      <c r="X29" s="118"/>
      <c r="Y29" s="118"/>
      <c r="Z29" s="254" t="str">
        <f t="shared" si="8"/>
        <v/>
      </c>
      <c r="AA29" s="131"/>
      <c r="AB29" s="128"/>
      <c r="AC29" s="129"/>
      <c r="AD29" s="130"/>
      <c r="AE29" s="130"/>
      <c r="AF29" s="131"/>
      <c r="AG29" s="132"/>
      <c r="AH29" s="254" t="str">
        <f t="shared" si="9"/>
        <v/>
      </c>
      <c r="AI29" s="133">
        <f t="shared" si="0"/>
        <v>0</v>
      </c>
      <c r="AJ29" s="133">
        <f t="shared" si="1"/>
        <v>0</v>
      </c>
      <c r="AK29" s="493"/>
    </row>
    <row r="30" spans="1:37" ht="15" x14ac:dyDescent="0.2">
      <c r="A30" s="177">
        <f t="shared" si="2"/>
        <v>43639</v>
      </c>
      <c r="B30" s="124">
        <f t="shared" si="3"/>
        <v>43639</v>
      </c>
      <c r="C30" s="125"/>
      <c r="D30" s="126"/>
      <c r="E30" s="127"/>
      <c r="F30" s="107"/>
      <c r="G30" s="108"/>
      <c r="H30" s="109"/>
      <c r="I30" s="108"/>
      <c r="J30" s="109"/>
      <c r="K30" s="108"/>
      <c r="L30" s="109"/>
      <c r="M30" s="110"/>
      <c r="N30" s="111"/>
      <c r="O30" s="447"/>
      <c r="P30" s="112"/>
      <c r="Q30" s="449"/>
      <c r="R30" s="113">
        <f t="shared" si="4"/>
        <v>0</v>
      </c>
      <c r="S30" s="114">
        <f t="shared" si="5"/>
        <v>0</v>
      </c>
      <c r="T30" s="115">
        <f t="shared" si="6"/>
        <v>0</v>
      </c>
      <c r="U30" s="437">
        <f t="shared" si="7"/>
        <v>0</v>
      </c>
      <c r="V30" s="116"/>
      <c r="W30" s="117"/>
      <c r="X30" s="118"/>
      <c r="Y30" s="118"/>
      <c r="Z30" s="254" t="str">
        <f t="shared" si="8"/>
        <v/>
      </c>
      <c r="AA30" s="131"/>
      <c r="AB30" s="128"/>
      <c r="AC30" s="129"/>
      <c r="AD30" s="130"/>
      <c r="AE30" s="130"/>
      <c r="AF30" s="131"/>
      <c r="AG30" s="132"/>
      <c r="AH30" s="254" t="str">
        <f t="shared" si="9"/>
        <v/>
      </c>
      <c r="AI30" s="133">
        <f t="shared" si="0"/>
        <v>0</v>
      </c>
      <c r="AJ30" s="133">
        <f t="shared" si="1"/>
        <v>0</v>
      </c>
      <c r="AK30" s="493"/>
    </row>
    <row r="31" spans="1:37" ht="15" x14ac:dyDescent="0.2">
      <c r="A31" s="177">
        <f t="shared" si="2"/>
        <v>43640</v>
      </c>
      <c r="B31" s="124">
        <f t="shared" si="3"/>
        <v>43640</v>
      </c>
      <c r="C31" s="125">
        <v>1</v>
      </c>
      <c r="D31" s="126"/>
      <c r="E31" s="127"/>
      <c r="F31" s="107"/>
      <c r="G31" s="108"/>
      <c r="H31" s="109"/>
      <c r="I31" s="108"/>
      <c r="J31" s="109"/>
      <c r="K31" s="108"/>
      <c r="L31" s="109"/>
      <c r="M31" s="110"/>
      <c r="N31" s="111"/>
      <c r="O31" s="447"/>
      <c r="P31" s="112"/>
      <c r="Q31" s="449"/>
      <c r="R31" s="113">
        <f t="shared" si="4"/>
        <v>0</v>
      </c>
      <c r="S31" s="114">
        <f t="shared" si="5"/>
        <v>0</v>
      </c>
      <c r="T31" s="115">
        <f t="shared" si="6"/>
        <v>0</v>
      </c>
      <c r="U31" s="437">
        <f t="shared" si="7"/>
        <v>0</v>
      </c>
      <c r="V31" s="116"/>
      <c r="W31" s="117"/>
      <c r="X31" s="118"/>
      <c r="Y31" s="118"/>
      <c r="Z31" s="254" t="str">
        <f t="shared" si="8"/>
        <v/>
      </c>
      <c r="AA31" s="131"/>
      <c r="AB31" s="128"/>
      <c r="AC31" s="129"/>
      <c r="AD31" s="130"/>
      <c r="AE31" s="130"/>
      <c r="AF31" s="131"/>
      <c r="AG31" s="132"/>
      <c r="AH31" s="254" t="str">
        <f t="shared" si="9"/>
        <v/>
      </c>
      <c r="AI31" s="133">
        <f t="shared" si="0"/>
        <v>0</v>
      </c>
      <c r="AJ31" s="133">
        <f t="shared" si="1"/>
        <v>0</v>
      </c>
      <c r="AK31" s="493"/>
    </row>
    <row r="32" spans="1:37" ht="15" x14ac:dyDescent="0.2">
      <c r="A32" s="177">
        <f t="shared" si="2"/>
        <v>43641</v>
      </c>
      <c r="B32" s="124">
        <f t="shared" si="3"/>
        <v>43641</v>
      </c>
      <c r="C32" s="125">
        <v>1</v>
      </c>
      <c r="D32" s="126"/>
      <c r="E32" s="127"/>
      <c r="F32" s="107"/>
      <c r="G32" s="108"/>
      <c r="H32" s="109"/>
      <c r="I32" s="108"/>
      <c r="J32" s="109"/>
      <c r="K32" s="108"/>
      <c r="L32" s="109"/>
      <c r="M32" s="110"/>
      <c r="N32" s="111"/>
      <c r="O32" s="447"/>
      <c r="P32" s="112"/>
      <c r="Q32" s="449"/>
      <c r="R32" s="113">
        <f t="shared" si="4"/>
        <v>0</v>
      </c>
      <c r="S32" s="114">
        <f t="shared" si="5"/>
        <v>0</v>
      </c>
      <c r="T32" s="115">
        <f t="shared" si="6"/>
        <v>0</v>
      </c>
      <c r="U32" s="437">
        <f t="shared" si="7"/>
        <v>0</v>
      </c>
      <c r="V32" s="116"/>
      <c r="W32" s="117"/>
      <c r="X32" s="118"/>
      <c r="Y32" s="118"/>
      <c r="Z32" s="254" t="str">
        <f t="shared" si="8"/>
        <v/>
      </c>
      <c r="AA32" s="131"/>
      <c r="AB32" s="128"/>
      <c r="AC32" s="129"/>
      <c r="AD32" s="130"/>
      <c r="AE32" s="130"/>
      <c r="AF32" s="131"/>
      <c r="AG32" s="132"/>
      <c r="AH32" s="254" t="str">
        <f t="shared" si="9"/>
        <v/>
      </c>
      <c r="AI32" s="133">
        <f t="shared" si="0"/>
        <v>0</v>
      </c>
      <c r="AJ32" s="133">
        <f t="shared" si="1"/>
        <v>0</v>
      </c>
      <c r="AK32" s="493"/>
    </row>
    <row r="33" spans="1:37" ht="15" x14ac:dyDescent="0.2">
      <c r="A33" s="177">
        <f t="shared" si="2"/>
        <v>43642</v>
      </c>
      <c r="B33" s="124">
        <f t="shared" si="3"/>
        <v>43642</v>
      </c>
      <c r="C33" s="125">
        <v>1</v>
      </c>
      <c r="D33" s="126"/>
      <c r="E33" s="127"/>
      <c r="F33" s="107"/>
      <c r="G33" s="108"/>
      <c r="H33" s="109"/>
      <c r="I33" s="108"/>
      <c r="J33" s="109"/>
      <c r="K33" s="108"/>
      <c r="L33" s="109"/>
      <c r="M33" s="110"/>
      <c r="N33" s="111"/>
      <c r="O33" s="447"/>
      <c r="P33" s="112"/>
      <c r="Q33" s="449"/>
      <c r="R33" s="113">
        <f t="shared" si="4"/>
        <v>0</v>
      </c>
      <c r="S33" s="114">
        <f t="shared" si="5"/>
        <v>0</v>
      </c>
      <c r="T33" s="115">
        <f t="shared" si="6"/>
        <v>0</v>
      </c>
      <c r="U33" s="437">
        <f t="shared" si="7"/>
        <v>0</v>
      </c>
      <c r="V33" s="116"/>
      <c r="W33" s="117"/>
      <c r="X33" s="118"/>
      <c r="Y33" s="118"/>
      <c r="Z33" s="254" t="str">
        <f t="shared" si="8"/>
        <v/>
      </c>
      <c r="AA33" s="131"/>
      <c r="AB33" s="128"/>
      <c r="AC33" s="129"/>
      <c r="AD33" s="130"/>
      <c r="AE33" s="130"/>
      <c r="AF33" s="131"/>
      <c r="AG33" s="132"/>
      <c r="AH33" s="254" t="str">
        <f t="shared" si="9"/>
        <v/>
      </c>
      <c r="AI33" s="133">
        <f t="shared" si="0"/>
        <v>0</v>
      </c>
      <c r="AJ33" s="133">
        <f t="shared" si="1"/>
        <v>0</v>
      </c>
      <c r="AK33" s="493"/>
    </row>
    <row r="34" spans="1:37" ht="15" x14ac:dyDescent="0.2">
      <c r="A34" s="177">
        <f t="shared" si="2"/>
        <v>43643</v>
      </c>
      <c r="B34" s="124">
        <f t="shared" si="3"/>
        <v>43643</v>
      </c>
      <c r="C34" s="125">
        <v>1</v>
      </c>
      <c r="D34" s="126"/>
      <c r="E34" s="127"/>
      <c r="F34" s="107"/>
      <c r="G34" s="108"/>
      <c r="H34" s="109"/>
      <c r="I34" s="108"/>
      <c r="J34" s="109"/>
      <c r="K34" s="108"/>
      <c r="L34" s="109"/>
      <c r="M34" s="110"/>
      <c r="N34" s="111"/>
      <c r="O34" s="447"/>
      <c r="P34" s="112"/>
      <c r="Q34" s="449"/>
      <c r="R34" s="113">
        <f t="shared" si="4"/>
        <v>0</v>
      </c>
      <c r="S34" s="114">
        <f t="shared" si="5"/>
        <v>0</v>
      </c>
      <c r="T34" s="115">
        <f t="shared" si="6"/>
        <v>0</v>
      </c>
      <c r="U34" s="437">
        <f t="shared" si="7"/>
        <v>0</v>
      </c>
      <c r="V34" s="116"/>
      <c r="W34" s="117"/>
      <c r="X34" s="118"/>
      <c r="Y34" s="118"/>
      <c r="Z34" s="254" t="str">
        <f t="shared" si="8"/>
        <v/>
      </c>
      <c r="AA34" s="131"/>
      <c r="AB34" s="128"/>
      <c r="AC34" s="129"/>
      <c r="AD34" s="130"/>
      <c r="AE34" s="130"/>
      <c r="AF34" s="131"/>
      <c r="AG34" s="132"/>
      <c r="AH34" s="254" t="str">
        <f t="shared" si="9"/>
        <v/>
      </c>
      <c r="AI34" s="133">
        <f t="shared" si="0"/>
        <v>0</v>
      </c>
      <c r="AJ34" s="133">
        <f t="shared" si="1"/>
        <v>0</v>
      </c>
      <c r="AK34" s="493"/>
    </row>
    <row r="35" spans="1:37" ht="15" x14ac:dyDescent="0.2">
      <c r="A35" s="177">
        <f t="shared" si="2"/>
        <v>43644</v>
      </c>
      <c r="B35" s="124">
        <f t="shared" si="3"/>
        <v>43644</v>
      </c>
      <c r="C35" s="125">
        <v>1</v>
      </c>
      <c r="D35" s="126"/>
      <c r="E35" s="127"/>
      <c r="F35" s="107"/>
      <c r="G35" s="108"/>
      <c r="H35" s="109"/>
      <c r="I35" s="108"/>
      <c r="J35" s="109"/>
      <c r="K35" s="108"/>
      <c r="L35" s="109"/>
      <c r="M35" s="110"/>
      <c r="N35" s="111"/>
      <c r="O35" s="447"/>
      <c r="P35" s="112"/>
      <c r="Q35" s="449"/>
      <c r="R35" s="113">
        <f t="shared" si="4"/>
        <v>0</v>
      </c>
      <c r="S35" s="114">
        <f t="shared" si="5"/>
        <v>0</v>
      </c>
      <c r="T35" s="115">
        <f t="shared" si="6"/>
        <v>0</v>
      </c>
      <c r="U35" s="437">
        <f t="shared" si="7"/>
        <v>0</v>
      </c>
      <c r="V35" s="116"/>
      <c r="W35" s="117"/>
      <c r="X35" s="118"/>
      <c r="Y35" s="118"/>
      <c r="Z35" s="254" t="str">
        <f t="shared" si="8"/>
        <v/>
      </c>
      <c r="AA35" s="131"/>
      <c r="AB35" s="128"/>
      <c r="AC35" s="129"/>
      <c r="AD35" s="130"/>
      <c r="AE35" s="130"/>
      <c r="AF35" s="131"/>
      <c r="AG35" s="132"/>
      <c r="AH35" s="254" t="str">
        <f t="shared" si="9"/>
        <v/>
      </c>
      <c r="AI35" s="133">
        <f t="shared" si="0"/>
        <v>0</v>
      </c>
      <c r="AJ35" s="133">
        <f t="shared" si="1"/>
        <v>0</v>
      </c>
      <c r="AK35" s="493"/>
    </row>
    <row r="36" spans="1:37" ht="15" x14ac:dyDescent="0.2">
      <c r="A36" s="177">
        <f t="shared" si="2"/>
        <v>43645</v>
      </c>
      <c r="B36" s="124">
        <f t="shared" si="3"/>
        <v>43645</v>
      </c>
      <c r="C36" s="125"/>
      <c r="D36" s="126"/>
      <c r="E36" s="127"/>
      <c r="F36" s="107"/>
      <c r="G36" s="108"/>
      <c r="H36" s="109"/>
      <c r="I36" s="108"/>
      <c r="J36" s="109"/>
      <c r="K36" s="108"/>
      <c r="L36" s="109"/>
      <c r="M36" s="110"/>
      <c r="N36" s="111"/>
      <c r="O36" s="447"/>
      <c r="P36" s="112"/>
      <c r="Q36" s="449"/>
      <c r="R36" s="113">
        <f t="shared" si="4"/>
        <v>0</v>
      </c>
      <c r="S36" s="114">
        <f t="shared" si="5"/>
        <v>0</v>
      </c>
      <c r="T36" s="115">
        <f t="shared" si="6"/>
        <v>0</v>
      </c>
      <c r="U36" s="437">
        <f t="shared" si="7"/>
        <v>0</v>
      </c>
      <c r="V36" s="116"/>
      <c r="W36" s="117"/>
      <c r="X36" s="118"/>
      <c r="Y36" s="118"/>
      <c r="Z36" s="254" t="str">
        <f t="shared" si="8"/>
        <v/>
      </c>
      <c r="AA36" s="131"/>
      <c r="AB36" s="128"/>
      <c r="AC36" s="129"/>
      <c r="AD36" s="130"/>
      <c r="AE36" s="130"/>
      <c r="AF36" s="131"/>
      <c r="AG36" s="132"/>
      <c r="AH36" s="254" t="str">
        <f t="shared" si="9"/>
        <v/>
      </c>
      <c r="AI36" s="133">
        <f t="shared" si="0"/>
        <v>0</v>
      </c>
      <c r="AJ36" s="133">
        <f t="shared" si="1"/>
        <v>0</v>
      </c>
      <c r="AK36" s="493"/>
    </row>
    <row r="37" spans="1:37" ht="15.75" thickBot="1" x14ac:dyDescent="0.25">
      <c r="A37" s="176">
        <f t="shared" si="2"/>
        <v>43646</v>
      </c>
      <c r="B37" s="134">
        <f t="shared" si="3"/>
        <v>43646</v>
      </c>
      <c r="C37" s="135"/>
      <c r="D37" s="136"/>
      <c r="E37" s="137"/>
      <c r="F37" s="138"/>
      <c r="G37" s="139"/>
      <c r="H37" s="140"/>
      <c r="I37" s="139"/>
      <c r="J37" s="140"/>
      <c r="K37" s="139"/>
      <c r="L37" s="140"/>
      <c r="M37" s="141"/>
      <c r="N37" s="142"/>
      <c r="O37" s="448"/>
      <c r="P37" s="143"/>
      <c r="Q37" s="450"/>
      <c r="R37" s="144">
        <f t="shared" si="4"/>
        <v>0</v>
      </c>
      <c r="S37" s="145">
        <f t="shared" si="5"/>
        <v>0</v>
      </c>
      <c r="T37" s="146">
        <f t="shared" si="6"/>
        <v>0</v>
      </c>
      <c r="U37" s="444">
        <f t="shared" si="7"/>
        <v>0</v>
      </c>
      <c r="V37" s="116"/>
      <c r="W37" s="117"/>
      <c r="X37" s="118"/>
      <c r="Y37" s="118"/>
      <c r="Z37" s="284" t="str">
        <f t="shared" si="8"/>
        <v/>
      </c>
      <c r="AA37" s="153"/>
      <c r="AB37" s="150"/>
      <c r="AC37" s="151"/>
      <c r="AD37" s="152"/>
      <c r="AE37" s="152"/>
      <c r="AF37" s="153"/>
      <c r="AG37" s="154"/>
      <c r="AH37" s="256" t="str">
        <f t="shared" si="9"/>
        <v/>
      </c>
      <c r="AI37" s="155">
        <f t="shared" si="0"/>
        <v>0</v>
      </c>
      <c r="AJ37" s="155">
        <f t="shared" si="1"/>
        <v>0</v>
      </c>
      <c r="AK37" s="493"/>
    </row>
    <row r="38" spans="1:37" ht="16.5" thickBot="1" x14ac:dyDescent="0.3">
      <c r="A38" s="227"/>
      <c r="B38" s="227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65" t="s">
        <v>26</v>
      </c>
      <c r="T38" s="227"/>
      <c r="U38" s="446">
        <f>SUM(U8:U37)</f>
        <v>0</v>
      </c>
      <c r="V38" s="276">
        <f t="shared" ref="V38:AF38" si="10">SUM(V8:V37)</f>
        <v>0</v>
      </c>
      <c r="W38" s="277">
        <f t="shared" si="10"/>
        <v>0</v>
      </c>
      <c r="X38" s="277">
        <f t="shared" si="10"/>
        <v>0</v>
      </c>
      <c r="Y38" s="277">
        <f t="shared" si="10"/>
        <v>0</v>
      </c>
      <c r="Z38" s="278"/>
      <c r="AA38" s="277">
        <f t="shared" si="10"/>
        <v>0</v>
      </c>
      <c r="AB38" s="277">
        <f t="shared" si="10"/>
        <v>0</v>
      </c>
      <c r="AC38" s="277">
        <f t="shared" si="10"/>
        <v>0</v>
      </c>
      <c r="AD38" s="277">
        <f t="shared" si="10"/>
        <v>0</v>
      </c>
      <c r="AE38" s="277">
        <f t="shared" ref="AE38" si="11">SUM(AE8:AE37)</f>
        <v>0</v>
      </c>
      <c r="AF38" s="277">
        <f t="shared" si="10"/>
        <v>0</v>
      </c>
      <c r="AG38" s="281"/>
      <c r="AH38" s="279"/>
      <c r="AI38" s="280">
        <f>SUM(AI8:AI37)</f>
        <v>0</v>
      </c>
      <c r="AJ38" s="386">
        <f>SUM(AJ8:AJ37)</f>
        <v>0</v>
      </c>
    </row>
    <row r="39" spans="1:37" ht="15.75" x14ac:dyDescent="0.25">
      <c r="A39" s="227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227"/>
      <c r="AK39" s="365"/>
    </row>
    <row r="40" spans="1:37" ht="13.5" thickBot="1" x14ac:dyDescent="0.25"/>
    <row r="41" spans="1:37" ht="16.5" thickBot="1" x14ac:dyDescent="0.3">
      <c r="A41" s="222" t="str">
        <f>janv!A41</f>
        <v>Visa collaborateur(trice): …..…..…..…….....……</v>
      </c>
      <c r="B41" s="222"/>
      <c r="C41" s="222"/>
      <c r="D41" s="222"/>
      <c r="E41" s="222"/>
      <c r="F41" s="222"/>
      <c r="G41" s="425"/>
      <c r="H41" s="425"/>
      <c r="I41" s="425"/>
      <c r="K41" s="222"/>
      <c r="L41" s="222" t="str">
        <f>janv!L41</f>
        <v>Date : ……..…….……</v>
      </c>
      <c r="M41" s="227"/>
      <c r="N41" s="227"/>
      <c r="O41" s="227"/>
      <c r="P41" s="227"/>
      <c r="Q41" s="227"/>
      <c r="R41" s="227"/>
      <c r="S41" s="377" t="str">
        <f>janv!S41</f>
        <v>Extrait du résumé :</v>
      </c>
      <c r="T41" s="378"/>
      <c r="U41" s="378"/>
      <c r="V41" s="378"/>
      <c r="W41" s="369"/>
      <c r="X41" s="369"/>
      <c r="Y41" s="369"/>
      <c r="Z41" s="369"/>
      <c r="AA41" s="369"/>
      <c r="AB41" s="369"/>
      <c r="AC41" s="369"/>
      <c r="AD41" s="369"/>
      <c r="AE41" s="369"/>
      <c r="AF41" s="370"/>
      <c r="AG41" s="370"/>
      <c r="AH41" s="366"/>
      <c r="AI41" s="367" t="str">
        <f>janv!AI41</f>
        <v>Heures dues mois courant</v>
      </c>
      <c r="AJ41" s="368">
        <f>resume!F21</f>
        <v>0</v>
      </c>
    </row>
    <row r="42" spans="1:37" ht="14.25" x14ac:dyDescent="0.2">
      <c r="A42" s="425"/>
      <c r="B42" s="425"/>
      <c r="C42" s="425"/>
      <c r="D42" s="425"/>
      <c r="E42" s="425"/>
      <c r="F42" s="425"/>
      <c r="G42" s="425"/>
      <c r="H42" s="425"/>
      <c r="I42" s="425"/>
      <c r="K42" s="425"/>
      <c r="L42" s="425"/>
      <c r="M42" s="227"/>
      <c r="N42" s="227"/>
      <c r="O42" s="227"/>
      <c r="P42" s="227"/>
      <c r="Q42" s="227"/>
      <c r="R42" s="227"/>
      <c r="S42" s="229"/>
      <c r="T42" s="271"/>
      <c r="U42" s="371"/>
      <c r="V42" s="371"/>
      <c r="W42" s="371"/>
      <c r="X42" s="371"/>
      <c r="Y42" s="371"/>
      <c r="Z42" s="271"/>
      <c r="AA42" s="271"/>
      <c r="AB42" s="271"/>
      <c r="AC42" s="271"/>
      <c r="AD42" s="362"/>
      <c r="AE42" s="362"/>
      <c r="AF42" s="362"/>
      <c r="AG42" s="362"/>
      <c r="AH42" s="362"/>
      <c r="AI42" s="363" t="str">
        <f>janv!AI42</f>
        <v>Heures supplémentaires HS</v>
      </c>
      <c r="AJ42" s="387">
        <f>resume!N21</f>
        <v>0</v>
      </c>
    </row>
    <row r="43" spans="1:37" ht="15" x14ac:dyDescent="0.2">
      <c r="A43" s="222" t="str">
        <f>janv!A43</f>
        <v>Visa supérieur direct : .…..……....…..…..………</v>
      </c>
      <c r="B43" s="222"/>
      <c r="C43" s="222"/>
      <c r="D43" s="222"/>
      <c r="E43" s="222"/>
      <c r="F43" s="222"/>
      <c r="G43" s="425"/>
      <c r="H43" s="425"/>
      <c r="I43" s="425"/>
      <c r="K43" s="222"/>
      <c r="L43" s="222" t="str">
        <f>janv!L43</f>
        <v>Date : ……..…….……</v>
      </c>
      <c r="M43" s="227"/>
      <c r="N43" s="227"/>
      <c r="O43" s="227"/>
      <c r="P43" s="227"/>
      <c r="Q43" s="227"/>
      <c r="R43" s="227"/>
      <c r="S43" s="229"/>
      <c r="T43" s="271"/>
      <c r="U43" s="371"/>
      <c r="V43" s="371"/>
      <c r="W43" s="371"/>
      <c r="X43" s="371"/>
      <c r="Y43" s="371"/>
      <c r="Z43" s="371"/>
      <c r="AA43" s="271"/>
      <c r="AB43" s="271"/>
      <c r="AC43" s="271"/>
      <c r="AD43" s="364"/>
      <c r="AE43" s="364"/>
      <c r="AF43" s="364"/>
      <c r="AG43" s="364"/>
      <c r="AH43" s="364"/>
      <c r="AI43" s="373" t="str">
        <f>janv!AI43</f>
        <v>Compensation HS</v>
      </c>
      <c r="AJ43" s="374">
        <f>-AC38</f>
        <v>0</v>
      </c>
    </row>
    <row r="44" spans="1:37" ht="15" thickBot="1" x14ac:dyDescent="0.25">
      <c r="M44" s="227"/>
      <c r="N44" s="227"/>
      <c r="O44" s="227"/>
      <c r="P44" s="227"/>
      <c r="Q44" s="227"/>
      <c r="R44" s="227"/>
      <c r="S44" s="229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364"/>
      <c r="AE44" s="364"/>
      <c r="AF44" s="364"/>
      <c r="AG44" s="364"/>
      <c r="AH44" s="364"/>
      <c r="AI44" s="373" t="str">
        <f>janv!AI44</f>
        <v>Solde HS à la fin du mois précédent</v>
      </c>
      <c r="AJ44" s="388">
        <f>resume!P20</f>
        <v>0</v>
      </c>
    </row>
    <row r="45" spans="1:37" ht="15.75" thickBot="1" x14ac:dyDescent="0.3">
      <c r="A45" s="222" t="str">
        <f>janv!A45</f>
        <v>Visa administration : …….……..………....………</v>
      </c>
      <c r="B45" s="222"/>
      <c r="C45" s="222"/>
      <c r="D45" s="222"/>
      <c r="E45" s="222"/>
      <c r="F45" s="222"/>
      <c r="G45" s="425"/>
      <c r="H45" s="425"/>
      <c r="I45" s="425"/>
      <c r="K45" s="222"/>
      <c r="L45" s="222" t="str">
        <f>janv!L45</f>
        <v>Date : ……..…….……</v>
      </c>
      <c r="M45" s="227"/>
      <c r="N45" s="227"/>
      <c r="O45" s="227"/>
      <c r="P45" s="227"/>
      <c r="Q45" s="227"/>
      <c r="R45" s="227"/>
      <c r="S45" s="375" t="str">
        <f>janv!S45</f>
        <v>Solde vacances à la fin du mois</v>
      </c>
      <c r="T45" s="376"/>
      <c r="U45" s="376"/>
      <c r="V45" s="376"/>
      <c r="W45" s="376"/>
      <c r="X45" s="376"/>
      <c r="Y45" s="376"/>
      <c r="Z45" s="376"/>
      <c r="AA45" s="385">
        <f>resume!U21</f>
        <v>0</v>
      </c>
      <c r="AB45" s="384" t="str">
        <f>janv!AB45</f>
        <v>jours</v>
      </c>
      <c r="AC45" s="376"/>
      <c r="AD45" s="382"/>
      <c r="AE45" s="382"/>
      <c r="AF45" s="382"/>
      <c r="AG45" s="382"/>
      <c r="AH45" s="382"/>
      <c r="AI45" s="383" t="str">
        <f>janv!AI45</f>
        <v>Solde HS à la fin du mois</v>
      </c>
      <c r="AJ45" s="379">
        <f>resume!P21</f>
        <v>0</v>
      </c>
    </row>
    <row r="48" spans="1:37" ht="15" x14ac:dyDescent="0.25">
      <c r="A48" t="str">
        <f>janv!A48</f>
        <v>JT = jours de travail / JF = jours fériés / JC = jours chômés</v>
      </c>
      <c r="AJ48" s="440" t="str">
        <f>janv!AJ48</f>
        <v>A remettre au responsable jusqu'au 5 du mois suivant</v>
      </c>
    </row>
  </sheetData>
  <sheetProtection algorithmName="SHA-512" hashValue="0Jztu3/rsYhhdW6KVMGK8HKDQjSIHqqvELUNubZ1he5LZqLsjD3bV9rpG8wipZYgP53liG3Ib93t9zw3Dg5SPQ==" saltValue="JPhi84SFk59eV12QyUCyFw==" spinCount="100000" sheet="1" objects="1" scenarios="1"/>
  <protectedRanges>
    <protectedRange sqref="AK8:AK37" name="Commentaire_1"/>
  </protectedRanges>
  <mergeCells count="1">
    <mergeCell ref="A2:B2"/>
  </mergeCells>
  <phoneticPr fontId="0" type="noConversion"/>
  <printOptions horizontalCentered="1"/>
  <pageMargins left="0.25" right="0.25" top="0.75" bottom="0.75" header="0.3" footer="0.3"/>
  <pageSetup paperSize="9" scale="64" orientation="landscape" horizontalDpi="1200" verticalDpi="300" r:id="rId1"/>
  <headerFooter alignWithMargins="0">
    <oddFooter>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showGridLines="0" workbookViewId="0">
      <pane xSplit="5" ySplit="7" topLeftCell="F8" activePane="bottomRight" state="frozenSplit"/>
      <selection activeCell="F47" sqref="F47"/>
      <selection pane="topRight" activeCell="F47" sqref="F47"/>
      <selection pane="bottomLeft" activeCell="F47" sqref="F47"/>
      <selection pane="bottomRight" activeCell="B17" sqref="B17"/>
    </sheetView>
  </sheetViews>
  <sheetFormatPr baseColWidth="10" defaultRowHeight="12.75" x14ac:dyDescent="0.2"/>
  <cols>
    <col min="1" max="3" width="5.42578125" customWidth="1"/>
    <col min="4" max="5" width="4.28515625" customWidth="1"/>
    <col min="6" max="17" width="4.42578125" customWidth="1"/>
    <col min="18" max="18" width="4.5703125" hidden="1" customWidth="1"/>
    <col min="19" max="20" width="4.5703125" customWidth="1"/>
    <col min="21" max="21" width="7.7109375" customWidth="1"/>
    <col min="22" max="25" width="5.28515625" customWidth="1"/>
    <col min="26" max="26" width="4.5703125" customWidth="1"/>
    <col min="27" max="28" width="7.5703125" customWidth="1"/>
    <col min="29" max="29" width="7" customWidth="1"/>
    <col min="30" max="30" width="11.7109375" bestFit="1" customWidth="1"/>
    <col min="31" max="31" width="7.85546875" bestFit="1" customWidth="1"/>
    <col min="32" max="35" width="7" customWidth="1"/>
    <col min="36" max="36" width="8.140625" customWidth="1"/>
    <col min="37" max="37" width="29.28515625" customWidth="1"/>
  </cols>
  <sheetData>
    <row r="1" spans="1:37" ht="15" customHeight="1" x14ac:dyDescent="0.2">
      <c r="A1" s="222" t="str">
        <f>janv!A1</f>
        <v>HEP Fribourg</v>
      </c>
      <c r="B1" s="222"/>
      <c r="C1" s="222"/>
      <c r="D1" s="222"/>
      <c r="E1" s="222"/>
      <c r="F1" s="222" t="str">
        <f>janv!F1</f>
        <v>Nom</v>
      </c>
      <c r="G1" s="222"/>
      <c r="H1" s="223" t="str">
        <f>janv!H1</f>
        <v>Chocomeli</v>
      </c>
      <c r="I1" s="222"/>
      <c r="J1" s="222"/>
      <c r="K1" s="222"/>
      <c r="L1" s="222"/>
      <c r="M1" s="222"/>
      <c r="N1" s="222" t="str">
        <f>janv!N1</f>
        <v>Taux d'activité en %</v>
      </c>
      <c r="O1" s="222"/>
      <c r="P1" s="222"/>
      <c r="Q1" s="222"/>
      <c r="R1" s="222"/>
      <c r="S1" s="222"/>
      <c r="T1" s="222"/>
      <c r="U1" s="223">
        <f>janv!U1</f>
        <v>100</v>
      </c>
      <c r="V1" s="222"/>
      <c r="W1" s="222"/>
      <c r="X1" s="222"/>
      <c r="Y1" s="222"/>
      <c r="Z1" s="222"/>
      <c r="AA1" s="222"/>
      <c r="AB1" s="222"/>
      <c r="AC1" s="222" t="str">
        <f>janv!AC1</f>
        <v>No personnel</v>
      </c>
      <c r="AD1" s="222"/>
      <c r="AE1" s="222"/>
      <c r="AF1" s="222"/>
      <c r="AG1" s="223">
        <f>janv!AG1</f>
        <v>0</v>
      </c>
      <c r="AH1" s="222"/>
      <c r="AI1" s="222"/>
      <c r="AJ1" s="222"/>
    </row>
    <row r="2" spans="1:37" ht="15" customHeight="1" x14ac:dyDescent="0.2">
      <c r="A2" s="499">
        <f>B8</f>
        <v>43647</v>
      </c>
      <c r="B2" s="500"/>
      <c r="C2" s="222">
        <f>janv!C2</f>
        <v>2019</v>
      </c>
      <c r="D2" s="222"/>
      <c r="E2" s="222"/>
      <c r="F2" s="222" t="str">
        <f>janv!F2</f>
        <v>Prénom</v>
      </c>
      <c r="G2" s="222"/>
      <c r="H2" s="223" t="str">
        <f>janv!H2</f>
        <v>Gabriel</v>
      </c>
      <c r="I2" s="222"/>
      <c r="J2" s="222"/>
      <c r="K2" s="222"/>
      <c r="L2" s="222"/>
      <c r="M2" s="222"/>
      <c r="N2" s="222" t="str">
        <f>janv!N2</f>
        <v>Heures par jour selon %</v>
      </c>
      <c r="O2" s="222"/>
      <c r="P2" s="222"/>
      <c r="Q2" s="222"/>
      <c r="R2" s="222"/>
      <c r="S2" s="222"/>
      <c r="T2" s="222"/>
      <c r="U2" s="223">
        <f>janv!U2</f>
        <v>8.4</v>
      </c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</row>
    <row r="3" spans="1:37" ht="13.5" thickBot="1" x14ac:dyDescent="0.2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</row>
    <row r="4" spans="1:37" ht="13.5" thickBot="1" x14ac:dyDescent="0.25">
      <c r="A4" s="171" t="s">
        <v>64</v>
      </c>
      <c r="B4" s="59"/>
      <c r="C4" s="169" t="str">
        <f>janv!C4</f>
        <v>OFFICE DU</v>
      </c>
      <c r="D4" s="60"/>
      <c r="E4" s="61"/>
      <c r="F4" s="62" t="str">
        <f>janv!F4</f>
        <v>PRESENCES</v>
      </c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0"/>
      <c r="T4" s="60"/>
      <c r="U4" s="60"/>
      <c r="V4" s="60"/>
      <c r="W4" s="64"/>
      <c r="X4" s="64"/>
      <c r="Y4" s="60"/>
      <c r="Z4" s="61"/>
      <c r="AA4" s="65" t="str">
        <f>janv!AA4</f>
        <v>ABSENCES JUSTIFIEES</v>
      </c>
      <c r="AB4" s="66"/>
      <c r="AC4" s="63"/>
      <c r="AD4" s="63" t="str">
        <f>janv!AD4</f>
        <v>(1/10)</v>
      </c>
      <c r="AE4" s="63"/>
      <c r="AF4" s="63"/>
      <c r="AG4" s="63"/>
      <c r="AH4" s="60"/>
      <c r="AI4" s="61"/>
      <c r="AJ4" s="67" t="str">
        <f>janv!AJ4</f>
        <v>Heures</v>
      </c>
    </row>
    <row r="5" spans="1:37" x14ac:dyDescent="0.2">
      <c r="A5" s="172"/>
      <c r="B5" s="69"/>
      <c r="C5" s="170" t="str">
        <f>janv!C5</f>
        <v>PERSONNEL</v>
      </c>
      <c r="D5" s="56"/>
      <c r="E5" s="13"/>
      <c r="F5" s="70" t="str">
        <f>janv!F5</f>
        <v>Matin</v>
      </c>
      <c r="G5" s="71"/>
      <c r="H5" s="72"/>
      <c r="I5" s="73"/>
      <c r="J5" s="74" t="str">
        <f>janv!J5</f>
        <v>Après-midi</v>
      </c>
      <c r="K5" s="71"/>
      <c r="L5" s="72"/>
      <c r="M5" s="72"/>
      <c r="N5" s="74" t="str">
        <f>janv!N5</f>
        <v>Soir / autres</v>
      </c>
      <c r="O5" s="71"/>
      <c r="P5" s="72"/>
      <c r="Q5" s="75"/>
      <c r="R5" s="58"/>
      <c r="S5" s="76"/>
      <c r="T5" s="77"/>
      <c r="U5" s="78"/>
      <c r="V5" s="230" t="str">
        <f>janv!V5</f>
        <v>Répartition par</v>
      </c>
      <c r="W5" s="231"/>
      <c r="X5" s="231"/>
      <c r="Y5" s="232"/>
      <c r="Z5" s="233"/>
      <c r="AA5" s="14" t="str">
        <f>janv!AA5</f>
        <v>Vacances année</v>
      </c>
      <c r="AB5" s="234"/>
      <c r="AC5" s="235" t="str">
        <f>janv!AC5</f>
        <v>Comp.</v>
      </c>
      <c r="AD5" s="236" t="str">
        <f>janv!AD5</f>
        <v>Maladie</v>
      </c>
      <c r="AE5" s="236" t="str">
        <f>janv!AE5</f>
        <v>Maladie</v>
      </c>
      <c r="AF5" s="2" t="str">
        <f>janv!AF5</f>
        <v>Autre</v>
      </c>
      <c r="AG5" s="237"/>
      <c r="AH5" s="238"/>
      <c r="AI5" s="239"/>
      <c r="AJ5" s="240" t="str">
        <f>janv!AJ5</f>
        <v>vali-</v>
      </c>
    </row>
    <row r="6" spans="1:37" ht="13.5" thickBot="1" x14ac:dyDescent="0.25">
      <c r="A6" s="173"/>
      <c r="B6" s="1"/>
      <c r="C6" s="168"/>
      <c r="D6" s="56"/>
      <c r="E6" s="13"/>
      <c r="F6" s="79" t="str">
        <f>janv!F6</f>
        <v>arrivée</v>
      </c>
      <c r="G6" s="80"/>
      <c r="H6" s="81" t="str">
        <f>janv!H6</f>
        <v>départ</v>
      </c>
      <c r="I6" s="80"/>
      <c r="J6" s="81" t="str">
        <f>janv!J6</f>
        <v>arrivée</v>
      </c>
      <c r="K6" s="80"/>
      <c r="L6" s="81" t="str">
        <f>janv!L6</f>
        <v>départ</v>
      </c>
      <c r="M6" s="82"/>
      <c r="N6" s="81" t="str">
        <f>janv!N6</f>
        <v>arrivée</v>
      </c>
      <c r="O6" s="80"/>
      <c r="P6" s="81" t="str">
        <f>janv!P6</f>
        <v>départ</v>
      </c>
      <c r="Q6" s="83"/>
      <c r="R6" s="57"/>
      <c r="S6" s="76" t="str">
        <f>janv!S6</f>
        <v>TOTAL</v>
      </c>
      <c r="T6" s="84"/>
      <c r="U6" s="78" t="str">
        <f>janv!U6</f>
        <v>TOTAL</v>
      </c>
      <c r="V6" s="241" t="str">
        <f>janv!V6</f>
        <v>secteur d'activité</v>
      </c>
      <c r="W6" s="242"/>
      <c r="X6" s="242"/>
      <c r="Y6" s="243"/>
      <c r="Z6" s="244" t="str">
        <f>janv!Z6</f>
        <v>(1/10)</v>
      </c>
      <c r="AA6" s="164" t="str">
        <f>janv!AA6</f>
        <v>courante</v>
      </c>
      <c r="AB6" s="85" t="str">
        <f>janv!AB6</f>
        <v>préc.</v>
      </c>
      <c r="AC6" s="235" t="str">
        <f>janv!AC6</f>
        <v>HS</v>
      </c>
      <c r="AD6" s="245" t="str">
        <f>janv!AD6</f>
        <v>(sans médecin)</v>
      </c>
      <c r="AE6" s="245" t="str">
        <f>janv!AE6</f>
        <v>(médecin)</v>
      </c>
      <c r="AF6" s="246"/>
      <c r="AG6" s="87"/>
      <c r="AH6" s="88"/>
      <c r="AI6" s="89" t="str">
        <f>janv!AI6</f>
        <v>TOTAL</v>
      </c>
      <c r="AJ6" s="247" t="str">
        <f>janv!AJ6</f>
        <v>dées</v>
      </c>
    </row>
    <row r="7" spans="1:37" ht="13.5" thickBot="1" x14ac:dyDescent="0.25">
      <c r="A7" s="174" t="str">
        <f>janv!A7</f>
        <v>Jour</v>
      </c>
      <c r="B7" s="90"/>
      <c r="C7" s="91" t="s">
        <v>200</v>
      </c>
      <c r="D7" s="489" t="s">
        <v>201</v>
      </c>
      <c r="E7" s="488" t="s">
        <v>202</v>
      </c>
      <c r="F7" s="92" t="str">
        <f>janv!F7</f>
        <v>h</v>
      </c>
      <c r="G7" s="93" t="str">
        <f>janv!G7</f>
        <v>mm</v>
      </c>
      <c r="H7" s="94" t="str">
        <f>janv!H7</f>
        <v>h</v>
      </c>
      <c r="I7" s="93" t="str">
        <f>janv!I7</f>
        <v>mm</v>
      </c>
      <c r="J7" s="94" t="str">
        <f>janv!J7</f>
        <v>h</v>
      </c>
      <c r="K7" s="93" t="str">
        <f>janv!K7</f>
        <v>mm</v>
      </c>
      <c r="L7" s="94" t="str">
        <f>janv!L7</f>
        <v>h</v>
      </c>
      <c r="M7" s="93" t="str">
        <f>janv!M7</f>
        <v>mm</v>
      </c>
      <c r="N7" s="95" t="str">
        <f>janv!N7</f>
        <v>h</v>
      </c>
      <c r="O7" s="93" t="str">
        <f>janv!O7</f>
        <v>mm</v>
      </c>
      <c r="P7" s="96" t="str">
        <f>janv!P7</f>
        <v>h</v>
      </c>
      <c r="Q7" s="97" t="str">
        <f>janv!Q7</f>
        <v>mm</v>
      </c>
      <c r="R7" s="98"/>
      <c r="S7" s="99" t="str">
        <f>janv!S7</f>
        <v>h</v>
      </c>
      <c r="T7" s="100" t="str">
        <f>janv!T7</f>
        <v>mm</v>
      </c>
      <c r="U7" s="101" t="str">
        <f>janv!U7</f>
        <v>(1/100)</v>
      </c>
      <c r="V7" s="452" t="str">
        <f>janv!V7</f>
        <v>S1</v>
      </c>
      <c r="W7" s="451" t="str">
        <f>janv!W7</f>
        <v>S2</v>
      </c>
      <c r="X7" s="453" t="str">
        <f>janv!X7</f>
        <v>S3</v>
      </c>
      <c r="Y7" s="453" t="str">
        <f>janv!Y7</f>
        <v>S4</v>
      </c>
      <c r="Z7" s="102"/>
      <c r="AA7" s="248">
        <f>janv!AA7</f>
        <v>290</v>
      </c>
      <c r="AB7" s="249">
        <f>janv!AB7</f>
        <v>300</v>
      </c>
      <c r="AC7" s="485">
        <f>janv!AC7</f>
        <v>50</v>
      </c>
      <c r="AD7" s="250">
        <f>janv!AD7</f>
        <v>153</v>
      </c>
      <c r="AE7" s="250">
        <f>janv!AE7</f>
        <v>154</v>
      </c>
      <c r="AF7" s="251" t="str">
        <f>janv!AF7</f>
        <v>Heures</v>
      </c>
      <c r="AG7" s="249" t="str">
        <f>janv!AG7</f>
        <v>code</v>
      </c>
      <c r="AH7" s="252"/>
      <c r="AI7" s="253" t="str">
        <f>janv!AI7</f>
        <v>(1/10)</v>
      </c>
      <c r="AJ7" s="103" t="str">
        <f>janv!AJ7</f>
        <v>(1/10)</v>
      </c>
      <c r="AK7" s="491" t="s">
        <v>203</v>
      </c>
    </row>
    <row r="8" spans="1:37" ht="15" x14ac:dyDescent="0.2">
      <c r="A8" s="177">
        <f>B8</f>
        <v>43647</v>
      </c>
      <c r="B8" s="156">
        <f>juin!B37+1</f>
        <v>43647</v>
      </c>
      <c r="C8" s="125">
        <v>1</v>
      </c>
      <c r="D8" s="158"/>
      <c r="E8" s="159"/>
      <c r="F8" s="107"/>
      <c r="G8" s="108"/>
      <c r="H8" s="109"/>
      <c r="I8" s="108"/>
      <c r="J8" s="109"/>
      <c r="K8" s="108"/>
      <c r="L8" s="109"/>
      <c r="M8" s="110"/>
      <c r="N8" s="111"/>
      <c r="O8" s="447"/>
      <c r="P8" s="112"/>
      <c r="Q8" s="449"/>
      <c r="R8" s="113">
        <f>((H8*60)+I8)-((F8*60)+G8)+((L8*60)+M8)-((J8*60)+K8)+((P8*60)+Q8)-((N8*60)+O8)</f>
        <v>0</v>
      </c>
      <c r="S8" s="114">
        <f>INT(R8/60)</f>
        <v>0</v>
      </c>
      <c r="T8" s="115">
        <f>R8-(60*S8)</f>
        <v>0</v>
      </c>
      <c r="U8" s="437">
        <f>S8+ROUND((100/60*T8)/100,2)</f>
        <v>0</v>
      </c>
      <c r="V8" s="116"/>
      <c r="W8" s="117"/>
      <c r="X8" s="118"/>
      <c r="Y8" s="118"/>
      <c r="Z8" s="254" t="str">
        <f>IF((V8+W8+X8+Y8=0),"",IF((V8+W8+X8+Y8)=U8,"OK","ERR"))</f>
        <v/>
      </c>
      <c r="AA8" s="122"/>
      <c r="AB8" s="119"/>
      <c r="AC8" s="120"/>
      <c r="AD8" s="121"/>
      <c r="AE8" s="121"/>
      <c r="AF8" s="122"/>
      <c r="AG8" s="160"/>
      <c r="AH8" s="254" t="str">
        <f>IF((AI8=0),"",IF((U8+AI8)&gt;8.4,"?",""))</f>
        <v/>
      </c>
      <c r="AI8" s="133">
        <f t="shared" ref="AI8:AI38" si="0">SUM(AA8:AF8)</f>
        <v>0</v>
      </c>
      <c r="AJ8" s="133">
        <f t="shared" ref="AJ8:AJ38" si="1">U8+AI8</f>
        <v>0</v>
      </c>
      <c r="AK8" s="492"/>
    </row>
    <row r="9" spans="1:37" ht="15" x14ac:dyDescent="0.2">
      <c r="A9" s="177">
        <f t="shared" ref="A9:A38" si="2">B9</f>
        <v>43648</v>
      </c>
      <c r="B9" s="124">
        <f t="shared" ref="B9:B38" si="3">B8+1</f>
        <v>43648</v>
      </c>
      <c r="C9" s="125">
        <v>1</v>
      </c>
      <c r="D9" s="126"/>
      <c r="E9" s="127"/>
      <c r="F9" s="107"/>
      <c r="G9" s="108"/>
      <c r="H9" s="109"/>
      <c r="I9" s="108"/>
      <c r="J9" s="109"/>
      <c r="K9" s="108"/>
      <c r="L9" s="109"/>
      <c r="M9" s="110"/>
      <c r="N9" s="111"/>
      <c r="O9" s="447"/>
      <c r="P9" s="112"/>
      <c r="Q9" s="449"/>
      <c r="R9" s="113">
        <f t="shared" ref="R9:R38" si="4">((H9*60)+I9)-((F9*60)+G9)+((L9*60)+M9)-((J9*60)+K9)+((P9*60)+Q9)-((N9*60)+O9)</f>
        <v>0</v>
      </c>
      <c r="S9" s="114">
        <f t="shared" ref="S9:S38" si="5">INT(R9/60)</f>
        <v>0</v>
      </c>
      <c r="T9" s="115">
        <f t="shared" ref="T9:T38" si="6">R9-(60*S9)</f>
        <v>0</v>
      </c>
      <c r="U9" s="437">
        <f t="shared" ref="U9:U38" si="7">S9+ROUND((100/60*T9)/100,2)</f>
        <v>0</v>
      </c>
      <c r="V9" s="116"/>
      <c r="W9" s="117"/>
      <c r="X9" s="118"/>
      <c r="Y9" s="118"/>
      <c r="Z9" s="254" t="str">
        <f t="shared" ref="Z9:Z38" si="8">IF((V9+W9+X9+Y9=0),"",IF((V9+W9+X9+Y9)=U9,"OK","ERR"))</f>
        <v/>
      </c>
      <c r="AA9" s="131"/>
      <c r="AB9" s="128"/>
      <c r="AC9" s="129"/>
      <c r="AD9" s="130"/>
      <c r="AE9" s="130"/>
      <c r="AF9" s="131"/>
      <c r="AG9" s="132"/>
      <c r="AH9" s="254" t="str">
        <f t="shared" ref="AH9:AH38" si="9">IF((AI9=0),"",IF((U9+AI9)&gt;8.4,"?",""))</f>
        <v/>
      </c>
      <c r="AI9" s="133">
        <f t="shared" si="0"/>
        <v>0</v>
      </c>
      <c r="AJ9" s="133">
        <f t="shared" si="1"/>
        <v>0</v>
      </c>
      <c r="AK9" s="492"/>
    </row>
    <row r="10" spans="1:37" ht="15" x14ac:dyDescent="0.2">
      <c r="A10" s="177">
        <f t="shared" si="2"/>
        <v>43649</v>
      </c>
      <c r="B10" s="124">
        <f t="shared" si="3"/>
        <v>43649</v>
      </c>
      <c r="C10" s="125">
        <v>1</v>
      </c>
      <c r="D10" s="126"/>
      <c r="E10" s="127"/>
      <c r="F10" s="107"/>
      <c r="G10" s="108"/>
      <c r="H10" s="109"/>
      <c r="I10" s="108"/>
      <c r="J10" s="109"/>
      <c r="K10" s="108"/>
      <c r="L10" s="109"/>
      <c r="M10" s="110"/>
      <c r="N10" s="111"/>
      <c r="O10" s="447"/>
      <c r="P10" s="112"/>
      <c r="Q10" s="449"/>
      <c r="R10" s="113">
        <f t="shared" si="4"/>
        <v>0</v>
      </c>
      <c r="S10" s="114">
        <f t="shared" si="5"/>
        <v>0</v>
      </c>
      <c r="T10" s="115">
        <f t="shared" si="6"/>
        <v>0</v>
      </c>
      <c r="U10" s="437">
        <f t="shared" si="7"/>
        <v>0</v>
      </c>
      <c r="V10" s="116"/>
      <c r="W10" s="117"/>
      <c r="X10" s="118"/>
      <c r="Y10" s="118"/>
      <c r="Z10" s="254" t="str">
        <f t="shared" si="8"/>
        <v/>
      </c>
      <c r="AA10" s="131"/>
      <c r="AB10" s="128"/>
      <c r="AC10" s="129"/>
      <c r="AD10" s="130"/>
      <c r="AE10" s="130"/>
      <c r="AF10" s="131"/>
      <c r="AG10" s="132"/>
      <c r="AH10" s="254" t="str">
        <f t="shared" si="9"/>
        <v/>
      </c>
      <c r="AI10" s="133">
        <f t="shared" si="0"/>
        <v>0</v>
      </c>
      <c r="AJ10" s="133">
        <f t="shared" si="1"/>
        <v>0</v>
      </c>
      <c r="AK10" s="493"/>
    </row>
    <row r="11" spans="1:37" ht="15" x14ac:dyDescent="0.2">
      <c r="A11" s="177">
        <f t="shared" si="2"/>
        <v>43650</v>
      </c>
      <c r="B11" s="124">
        <f t="shared" si="3"/>
        <v>43650</v>
      </c>
      <c r="C11" s="125">
        <v>1</v>
      </c>
      <c r="D11" s="126"/>
      <c r="E11" s="127"/>
      <c r="F11" s="107"/>
      <c r="G11" s="108"/>
      <c r="H11" s="109"/>
      <c r="I11" s="108"/>
      <c r="J11" s="109"/>
      <c r="K11" s="108"/>
      <c r="L11" s="109"/>
      <c r="M11" s="110"/>
      <c r="N11" s="111"/>
      <c r="O11" s="447"/>
      <c r="P11" s="112"/>
      <c r="Q11" s="449"/>
      <c r="R11" s="113">
        <f t="shared" si="4"/>
        <v>0</v>
      </c>
      <c r="S11" s="114">
        <f t="shared" si="5"/>
        <v>0</v>
      </c>
      <c r="T11" s="115">
        <f t="shared" si="6"/>
        <v>0</v>
      </c>
      <c r="U11" s="437">
        <f t="shared" si="7"/>
        <v>0</v>
      </c>
      <c r="V11" s="116"/>
      <c r="W11" s="117"/>
      <c r="X11" s="118"/>
      <c r="Y11" s="118"/>
      <c r="Z11" s="254" t="str">
        <f t="shared" si="8"/>
        <v/>
      </c>
      <c r="AA11" s="131"/>
      <c r="AB11" s="128"/>
      <c r="AC11" s="129"/>
      <c r="AD11" s="130"/>
      <c r="AE11" s="130"/>
      <c r="AF11" s="131"/>
      <c r="AG11" s="132"/>
      <c r="AH11" s="254" t="str">
        <f t="shared" si="9"/>
        <v/>
      </c>
      <c r="AI11" s="133">
        <f t="shared" si="0"/>
        <v>0</v>
      </c>
      <c r="AJ11" s="133">
        <f t="shared" si="1"/>
        <v>0</v>
      </c>
      <c r="AK11" s="492"/>
    </row>
    <row r="12" spans="1:37" ht="15" x14ac:dyDescent="0.2">
      <c r="A12" s="177">
        <f t="shared" si="2"/>
        <v>43651</v>
      </c>
      <c r="B12" s="124">
        <f t="shared" si="3"/>
        <v>43651</v>
      </c>
      <c r="C12" s="125">
        <v>1</v>
      </c>
      <c r="D12" s="126"/>
      <c r="E12" s="127"/>
      <c r="F12" s="107"/>
      <c r="G12" s="108"/>
      <c r="H12" s="109"/>
      <c r="I12" s="108"/>
      <c r="J12" s="109"/>
      <c r="K12" s="108"/>
      <c r="L12" s="109"/>
      <c r="M12" s="110"/>
      <c r="N12" s="111"/>
      <c r="O12" s="447"/>
      <c r="P12" s="112"/>
      <c r="Q12" s="449"/>
      <c r="R12" s="113">
        <f t="shared" si="4"/>
        <v>0</v>
      </c>
      <c r="S12" s="114">
        <f t="shared" si="5"/>
        <v>0</v>
      </c>
      <c r="T12" s="115">
        <f t="shared" si="6"/>
        <v>0</v>
      </c>
      <c r="U12" s="437">
        <f t="shared" si="7"/>
        <v>0</v>
      </c>
      <c r="V12" s="116"/>
      <c r="W12" s="117"/>
      <c r="X12" s="118"/>
      <c r="Y12" s="118"/>
      <c r="Z12" s="254" t="str">
        <f t="shared" si="8"/>
        <v/>
      </c>
      <c r="AA12" s="131"/>
      <c r="AB12" s="128"/>
      <c r="AC12" s="129"/>
      <c r="AD12" s="130"/>
      <c r="AE12" s="130"/>
      <c r="AF12" s="131"/>
      <c r="AG12" s="132"/>
      <c r="AH12" s="254" t="str">
        <f t="shared" si="9"/>
        <v/>
      </c>
      <c r="AI12" s="133">
        <f t="shared" si="0"/>
        <v>0</v>
      </c>
      <c r="AJ12" s="133">
        <f t="shared" si="1"/>
        <v>0</v>
      </c>
      <c r="AK12" s="492"/>
    </row>
    <row r="13" spans="1:37" ht="15" x14ac:dyDescent="0.2">
      <c r="A13" s="177">
        <f t="shared" si="2"/>
        <v>43652</v>
      </c>
      <c r="B13" s="124">
        <f t="shared" si="3"/>
        <v>43652</v>
      </c>
      <c r="C13" s="125"/>
      <c r="D13" s="126"/>
      <c r="E13" s="127"/>
      <c r="F13" s="107"/>
      <c r="G13" s="108"/>
      <c r="H13" s="109"/>
      <c r="I13" s="108"/>
      <c r="J13" s="109"/>
      <c r="K13" s="108"/>
      <c r="L13" s="109"/>
      <c r="M13" s="110"/>
      <c r="N13" s="111"/>
      <c r="O13" s="447"/>
      <c r="P13" s="112"/>
      <c r="Q13" s="449"/>
      <c r="R13" s="113">
        <f t="shared" si="4"/>
        <v>0</v>
      </c>
      <c r="S13" s="114">
        <f t="shared" si="5"/>
        <v>0</v>
      </c>
      <c r="T13" s="115">
        <f t="shared" si="6"/>
        <v>0</v>
      </c>
      <c r="U13" s="437">
        <f t="shared" si="7"/>
        <v>0</v>
      </c>
      <c r="V13" s="116"/>
      <c r="W13" s="117"/>
      <c r="X13" s="118"/>
      <c r="Y13" s="118"/>
      <c r="Z13" s="254" t="str">
        <f t="shared" si="8"/>
        <v/>
      </c>
      <c r="AA13" s="131"/>
      <c r="AB13" s="128"/>
      <c r="AC13" s="129"/>
      <c r="AD13" s="130"/>
      <c r="AE13" s="130"/>
      <c r="AF13" s="131"/>
      <c r="AG13" s="132"/>
      <c r="AH13" s="254" t="str">
        <f t="shared" si="9"/>
        <v/>
      </c>
      <c r="AI13" s="133">
        <f t="shared" si="0"/>
        <v>0</v>
      </c>
      <c r="AJ13" s="133">
        <f t="shared" si="1"/>
        <v>0</v>
      </c>
      <c r="AK13" s="493"/>
    </row>
    <row r="14" spans="1:37" ht="15" x14ac:dyDescent="0.2">
      <c r="A14" s="177">
        <f t="shared" si="2"/>
        <v>43653</v>
      </c>
      <c r="B14" s="124">
        <f t="shared" si="3"/>
        <v>43653</v>
      </c>
      <c r="C14" s="125"/>
      <c r="D14" s="126"/>
      <c r="E14" s="127"/>
      <c r="F14" s="107"/>
      <c r="G14" s="108"/>
      <c r="H14" s="109"/>
      <c r="I14" s="108"/>
      <c r="J14" s="109"/>
      <c r="K14" s="108"/>
      <c r="L14" s="109"/>
      <c r="M14" s="110"/>
      <c r="N14" s="111"/>
      <c r="O14" s="447"/>
      <c r="P14" s="112"/>
      <c r="Q14" s="449"/>
      <c r="R14" s="113">
        <f t="shared" si="4"/>
        <v>0</v>
      </c>
      <c r="S14" s="114">
        <f t="shared" si="5"/>
        <v>0</v>
      </c>
      <c r="T14" s="115">
        <f t="shared" si="6"/>
        <v>0</v>
      </c>
      <c r="U14" s="437">
        <f t="shared" si="7"/>
        <v>0</v>
      </c>
      <c r="V14" s="116"/>
      <c r="W14" s="117"/>
      <c r="X14" s="118"/>
      <c r="Y14" s="118"/>
      <c r="Z14" s="254" t="str">
        <f t="shared" si="8"/>
        <v/>
      </c>
      <c r="AA14" s="131"/>
      <c r="AB14" s="128"/>
      <c r="AC14" s="129"/>
      <c r="AD14" s="130"/>
      <c r="AE14" s="130"/>
      <c r="AF14" s="131"/>
      <c r="AG14" s="132"/>
      <c r="AH14" s="254" t="str">
        <f t="shared" si="9"/>
        <v/>
      </c>
      <c r="AI14" s="133">
        <f t="shared" si="0"/>
        <v>0</v>
      </c>
      <c r="AJ14" s="133">
        <f t="shared" si="1"/>
        <v>0</v>
      </c>
      <c r="AK14" s="493"/>
    </row>
    <row r="15" spans="1:37" ht="15" x14ac:dyDescent="0.2">
      <c r="A15" s="177">
        <f t="shared" si="2"/>
        <v>43654</v>
      </c>
      <c r="B15" s="124">
        <f t="shared" si="3"/>
        <v>43654</v>
      </c>
      <c r="C15" s="125">
        <v>1</v>
      </c>
      <c r="D15" s="126"/>
      <c r="E15" s="127"/>
      <c r="F15" s="107"/>
      <c r="G15" s="108"/>
      <c r="H15" s="109"/>
      <c r="I15" s="108"/>
      <c r="J15" s="109"/>
      <c r="K15" s="108"/>
      <c r="L15" s="109"/>
      <c r="M15" s="110"/>
      <c r="N15" s="111"/>
      <c r="O15" s="447"/>
      <c r="P15" s="112"/>
      <c r="Q15" s="449"/>
      <c r="R15" s="113">
        <f t="shared" si="4"/>
        <v>0</v>
      </c>
      <c r="S15" s="114">
        <f t="shared" si="5"/>
        <v>0</v>
      </c>
      <c r="T15" s="115">
        <f t="shared" si="6"/>
        <v>0</v>
      </c>
      <c r="U15" s="437">
        <f t="shared" si="7"/>
        <v>0</v>
      </c>
      <c r="V15" s="116"/>
      <c r="W15" s="117"/>
      <c r="X15" s="118"/>
      <c r="Y15" s="118"/>
      <c r="Z15" s="254" t="str">
        <f t="shared" si="8"/>
        <v/>
      </c>
      <c r="AA15" s="131"/>
      <c r="AB15" s="128"/>
      <c r="AC15" s="129"/>
      <c r="AD15" s="130"/>
      <c r="AE15" s="130"/>
      <c r="AF15" s="131"/>
      <c r="AG15" s="132"/>
      <c r="AH15" s="254" t="str">
        <f t="shared" si="9"/>
        <v/>
      </c>
      <c r="AI15" s="133">
        <f t="shared" si="0"/>
        <v>0</v>
      </c>
      <c r="AJ15" s="133">
        <f t="shared" si="1"/>
        <v>0</v>
      </c>
      <c r="AK15" s="493"/>
    </row>
    <row r="16" spans="1:37" ht="15" x14ac:dyDescent="0.2">
      <c r="A16" s="177">
        <f t="shared" si="2"/>
        <v>43655</v>
      </c>
      <c r="B16" s="124">
        <f t="shared" si="3"/>
        <v>43655</v>
      </c>
      <c r="C16" s="125">
        <v>1</v>
      </c>
      <c r="D16" s="126"/>
      <c r="E16" s="127"/>
      <c r="F16" s="107"/>
      <c r="G16" s="108"/>
      <c r="H16" s="109"/>
      <c r="I16" s="108"/>
      <c r="J16" s="109"/>
      <c r="K16" s="108"/>
      <c r="L16" s="109"/>
      <c r="M16" s="110"/>
      <c r="N16" s="111"/>
      <c r="O16" s="447"/>
      <c r="P16" s="112"/>
      <c r="Q16" s="449"/>
      <c r="R16" s="113">
        <f t="shared" si="4"/>
        <v>0</v>
      </c>
      <c r="S16" s="114">
        <f t="shared" si="5"/>
        <v>0</v>
      </c>
      <c r="T16" s="115">
        <f t="shared" si="6"/>
        <v>0</v>
      </c>
      <c r="U16" s="437">
        <f t="shared" si="7"/>
        <v>0</v>
      </c>
      <c r="V16" s="116"/>
      <c r="W16" s="117"/>
      <c r="X16" s="118"/>
      <c r="Y16" s="118"/>
      <c r="Z16" s="254" t="str">
        <f t="shared" si="8"/>
        <v/>
      </c>
      <c r="AA16" s="131"/>
      <c r="AB16" s="128"/>
      <c r="AC16" s="129"/>
      <c r="AD16" s="130"/>
      <c r="AE16" s="130"/>
      <c r="AF16" s="131"/>
      <c r="AG16" s="132"/>
      <c r="AH16" s="254" t="str">
        <f t="shared" si="9"/>
        <v/>
      </c>
      <c r="AI16" s="133">
        <f t="shared" si="0"/>
        <v>0</v>
      </c>
      <c r="AJ16" s="133">
        <f t="shared" si="1"/>
        <v>0</v>
      </c>
      <c r="AK16" s="493"/>
    </row>
    <row r="17" spans="1:37" ht="15" x14ac:dyDescent="0.2">
      <c r="A17" s="177">
        <f t="shared" si="2"/>
        <v>43656</v>
      </c>
      <c r="B17" s="124">
        <f t="shared" si="3"/>
        <v>43656</v>
      </c>
      <c r="C17" s="125">
        <v>1</v>
      </c>
      <c r="D17" s="126"/>
      <c r="E17" s="127"/>
      <c r="F17" s="107"/>
      <c r="G17" s="108"/>
      <c r="H17" s="109"/>
      <c r="I17" s="108"/>
      <c r="J17" s="109"/>
      <c r="K17" s="108"/>
      <c r="L17" s="109"/>
      <c r="M17" s="110"/>
      <c r="N17" s="111"/>
      <c r="O17" s="447"/>
      <c r="P17" s="112"/>
      <c r="Q17" s="449"/>
      <c r="R17" s="113">
        <f t="shared" si="4"/>
        <v>0</v>
      </c>
      <c r="S17" s="114">
        <f t="shared" si="5"/>
        <v>0</v>
      </c>
      <c r="T17" s="115">
        <f t="shared" si="6"/>
        <v>0</v>
      </c>
      <c r="U17" s="437">
        <f t="shared" si="7"/>
        <v>0</v>
      </c>
      <c r="V17" s="116"/>
      <c r="W17" s="117"/>
      <c r="X17" s="118"/>
      <c r="Y17" s="118"/>
      <c r="Z17" s="254" t="str">
        <f t="shared" si="8"/>
        <v/>
      </c>
      <c r="AA17" s="131"/>
      <c r="AB17" s="128"/>
      <c r="AC17" s="129"/>
      <c r="AD17" s="130"/>
      <c r="AE17" s="130"/>
      <c r="AF17" s="131"/>
      <c r="AG17" s="132"/>
      <c r="AH17" s="254" t="str">
        <f t="shared" si="9"/>
        <v/>
      </c>
      <c r="AI17" s="133">
        <f t="shared" si="0"/>
        <v>0</v>
      </c>
      <c r="AJ17" s="133">
        <f t="shared" si="1"/>
        <v>0</v>
      </c>
      <c r="AK17" s="493"/>
    </row>
    <row r="18" spans="1:37" ht="15" x14ac:dyDescent="0.2">
      <c r="A18" s="177">
        <f t="shared" si="2"/>
        <v>43657</v>
      </c>
      <c r="B18" s="124">
        <f t="shared" si="3"/>
        <v>43657</v>
      </c>
      <c r="C18" s="125">
        <v>1</v>
      </c>
      <c r="D18" s="126"/>
      <c r="E18" s="127"/>
      <c r="F18" s="107"/>
      <c r="G18" s="108"/>
      <c r="H18" s="109"/>
      <c r="I18" s="108"/>
      <c r="J18" s="109"/>
      <c r="K18" s="108"/>
      <c r="L18" s="109"/>
      <c r="M18" s="110"/>
      <c r="N18" s="111"/>
      <c r="O18" s="447"/>
      <c r="P18" s="112"/>
      <c r="Q18" s="449"/>
      <c r="R18" s="113">
        <f t="shared" si="4"/>
        <v>0</v>
      </c>
      <c r="S18" s="114">
        <f t="shared" si="5"/>
        <v>0</v>
      </c>
      <c r="T18" s="115">
        <f t="shared" si="6"/>
        <v>0</v>
      </c>
      <c r="U18" s="437">
        <f t="shared" si="7"/>
        <v>0</v>
      </c>
      <c r="V18" s="116"/>
      <c r="W18" s="117"/>
      <c r="X18" s="118"/>
      <c r="Y18" s="118"/>
      <c r="Z18" s="254" t="str">
        <f t="shared" si="8"/>
        <v/>
      </c>
      <c r="AA18" s="131"/>
      <c r="AB18" s="128"/>
      <c r="AC18" s="129"/>
      <c r="AD18" s="130"/>
      <c r="AE18" s="130"/>
      <c r="AF18" s="131"/>
      <c r="AG18" s="132"/>
      <c r="AH18" s="254" t="str">
        <f t="shared" si="9"/>
        <v/>
      </c>
      <c r="AI18" s="133">
        <f t="shared" si="0"/>
        <v>0</v>
      </c>
      <c r="AJ18" s="133">
        <f t="shared" si="1"/>
        <v>0</v>
      </c>
      <c r="AK18" s="493"/>
    </row>
    <row r="19" spans="1:37" ht="15" x14ac:dyDescent="0.2">
      <c r="A19" s="177">
        <f t="shared" si="2"/>
        <v>43658</v>
      </c>
      <c r="B19" s="124">
        <f t="shared" si="3"/>
        <v>43658</v>
      </c>
      <c r="C19" s="125">
        <v>1</v>
      </c>
      <c r="D19" s="126"/>
      <c r="E19" s="127"/>
      <c r="F19" s="107"/>
      <c r="G19" s="108"/>
      <c r="H19" s="109"/>
      <c r="I19" s="108"/>
      <c r="J19" s="109"/>
      <c r="K19" s="108"/>
      <c r="L19" s="109"/>
      <c r="M19" s="110"/>
      <c r="N19" s="111"/>
      <c r="O19" s="447"/>
      <c r="P19" s="112"/>
      <c r="Q19" s="449"/>
      <c r="R19" s="113">
        <f t="shared" si="4"/>
        <v>0</v>
      </c>
      <c r="S19" s="114">
        <f t="shared" si="5"/>
        <v>0</v>
      </c>
      <c r="T19" s="115">
        <f t="shared" si="6"/>
        <v>0</v>
      </c>
      <c r="U19" s="437">
        <f t="shared" si="7"/>
        <v>0</v>
      </c>
      <c r="V19" s="116"/>
      <c r="W19" s="117"/>
      <c r="X19" s="118"/>
      <c r="Y19" s="118"/>
      <c r="Z19" s="254" t="str">
        <f t="shared" si="8"/>
        <v/>
      </c>
      <c r="AA19" s="131"/>
      <c r="AB19" s="128"/>
      <c r="AC19" s="129"/>
      <c r="AD19" s="130"/>
      <c r="AE19" s="130"/>
      <c r="AF19" s="131"/>
      <c r="AG19" s="132"/>
      <c r="AH19" s="254" t="str">
        <f t="shared" si="9"/>
        <v/>
      </c>
      <c r="AI19" s="133">
        <f t="shared" si="0"/>
        <v>0</v>
      </c>
      <c r="AJ19" s="133">
        <f t="shared" si="1"/>
        <v>0</v>
      </c>
      <c r="AK19" s="493"/>
    </row>
    <row r="20" spans="1:37" ht="15" x14ac:dyDescent="0.2">
      <c r="A20" s="177">
        <f t="shared" si="2"/>
        <v>43659</v>
      </c>
      <c r="B20" s="124">
        <f t="shared" si="3"/>
        <v>43659</v>
      </c>
      <c r="C20" s="125"/>
      <c r="D20" s="126"/>
      <c r="E20" s="127"/>
      <c r="F20" s="107"/>
      <c r="G20" s="108"/>
      <c r="H20" s="109"/>
      <c r="I20" s="108"/>
      <c r="J20" s="109"/>
      <c r="K20" s="108"/>
      <c r="L20" s="109"/>
      <c r="M20" s="110"/>
      <c r="N20" s="111"/>
      <c r="O20" s="447"/>
      <c r="P20" s="112"/>
      <c r="Q20" s="449"/>
      <c r="R20" s="113">
        <f t="shared" si="4"/>
        <v>0</v>
      </c>
      <c r="S20" s="114">
        <f t="shared" si="5"/>
        <v>0</v>
      </c>
      <c r="T20" s="115">
        <f t="shared" si="6"/>
        <v>0</v>
      </c>
      <c r="U20" s="437">
        <f t="shared" si="7"/>
        <v>0</v>
      </c>
      <c r="V20" s="116"/>
      <c r="W20" s="117"/>
      <c r="X20" s="118"/>
      <c r="Y20" s="118"/>
      <c r="Z20" s="254" t="str">
        <f t="shared" si="8"/>
        <v/>
      </c>
      <c r="AA20" s="131"/>
      <c r="AB20" s="128"/>
      <c r="AC20" s="129"/>
      <c r="AD20" s="130"/>
      <c r="AE20" s="130"/>
      <c r="AF20" s="131"/>
      <c r="AG20" s="132"/>
      <c r="AH20" s="254" t="str">
        <f t="shared" si="9"/>
        <v/>
      </c>
      <c r="AI20" s="133">
        <f t="shared" si="0"/>
        <v>0</v>
      </c>
      <c r="AJ20" s="133">
        <f t="shared" si="1"/>
        <v>0</v>
      </c>
      <c r="AK20" s="493"/>
    </row>
    <row r="21" spans="1:37" ht="15" x14ac:dyDescent="0.2">
      <c r="A21" s="177">
        <f t="shared" si="2"/>
        <v>43660</v>
      </c>
      <c r="B21" s="124">
        <f t="shared" si="3"/>
        <v>43660</v>
      </c>
      <c r="C21" s="125"/>
      <c r="D21" s="126"/>
      <c r="E21" s="127"/>
      <c r="F21" s="107"/>
      <c r="G21" s="108"/>
      <c r="H21" s="109"/>
      <c r="I21" s="108"/>
      <c r="J21" s="109"/>
      <c r="K21" s="108"/>
      <c r="L21" s="109"/>
      <c r="M21" s="110"/>
      <c r="N21" s="111"/>
      <c r="O21" s="447"/>
      <c r="P21" s="112"/>
      <c r="Q21" s="449"/>
      <c r="R21" s="113">
        <f t="shared" si="4"/>
        <v>0</v>
      </c>
      <c r="S21" s="114">
        <f t="shared" si="5"/>
        <v>0</v>
      </c>
      <c r="T21" s="115">
        <f t="shared" si="6"/>
        <v>0</v>
      </c>
      <c r="U21" s="437">
        <f t="shared" si="7"/>
        <v>0</v>
      </c>
      <c r="V21" s="116"/>
      <c r="W21" s="117"/>
      <c r="X21" s="118"/>
      <c r="Y21" s="118"/>
      <c r="Z21" s="254" t="str">
        <f t="shared" si="8"/>
        <v/>
      </c>
      <c r="AA21" s="131"/>
      <c r="AB21" s="128"/>
      <c r="AC21" s="129"/>
      <c r="AD21" s="130"/>
      <c r="AE21" s="130"/>
      <c r="AF21" s="131"/>
      <c r="AG21" s="132"/>
      <c r="AH21" s="254" t="str">
        <f t="shared" si="9"/>
        <v/>
      </c>
      <c r="AI21" s="133">
        <f t="shared" si="0"/>
        <v>0</v>
      </c>
      <c r="AJ21" s="133">
        <f t="shared" si="1"/>
        <v>0</v>
      </c>
      <c r="AK21" s="493"/>
    </row>
    <row r="22" spans="1:37" ht="15" x14ac:dyDescent="0.2">
      <c r="A22" s="177">
        <f t="shared" si="2"/>
        <v>43661</v>
      </c>
      <c r="B22" s="124">
        <f t="shared" si="3"/>
        <v>43661</v>
      </c>
      <c r="C22" s="125">
        <v>1</v>
      </c>
      <c r="D22" s="126"/>
      <c r="E22" s="127"/>
      <c r="F22" s="107"/>
      <c r="G22" s="108"/>
      <c r="H22" s="109"/>
      <c r="I22" s="108"/>
      <c r="J22" s="109"/>
      <c r="K22" s="108"/>
      <c r="L22" s="109"/>
      <c r="M22" s="110"/>
      <c r="N22" s="111"/>
      <c r="O22" s="447"/>
      <c r="P22" s="112"/>
      <c r="Q22" s="449"/>
      <c r="R22" s="113">
        <f t="shared" si="4"/>
        <v>0</v>
      </c>
      <c r="S22" s="114">
        <f t="shared" si="5"/>
        <v>0</v>
      </c>
      <c r="T22" s="115">
        <f t="shared" si="6"/>
        <v>0</v>
      </c>
      <c r="U22" s="437">
        <f t="shared" si="7"/>
        <v>0</v>
      </c>
      <c r="V22" s="116"/>
      <c r="W22" s="117"/>
      <c r="X22" s="118"/>
      <c r="Y22" s="118"/>
      <c r="Z22" s="254" t="str">
        <f t="shared" si="8"/>
        <v/>
      </c>
      <c r="AA22" s="131"/>
      <c r="AB22" s="128"/>
      <c r="AC22" s="129"/>
      <c r="AD22" s="130"/>
      <c r="AE22" s="130"/>
      <c r="AF22" s="131"/>
      <c r="AG22" s="132"/>
      <c r="AH22" s="254" t="str">
        <f t="shared" si="9"/>
        <v/>
      </c>
      <c r="AI22" s="133">
        <f t="shared" si="0"/>
        <v>0</v>
      </c>
      <c r="AJ22" s="133">
        <f t="shared" si="1"/>
        <v>0</v>
      </c>
      <c r="AK22" s="493"/>
    </row>
    <row r="23" spans="1:37" ht="15" x14ac:dyDescent="0.2">
      <c r="A23" s="177">
        <f t="shared" si="2"/>
        <v>43662</v>
      </c>
      <c r="B23" s="124">
        <f t="shared" si="3"/>
        <v>43662</v>
      </c>
      <c r="C23" s="125">
        <v>1</v>
      </c>
      <c r="D23" s="126"/>
      <c r="E23" s="127"/>
      <c r="F23" s="107"/>
      <c r="G23" s="108"/>
      <c r="H23" s="109"/>
      <c r="I23" s="108"/>
      <c r="J23" s="109"/>
      <c r="K23" s="108"/>
      <c r="L23" s="109"/>
      <c r="M23" s="110"/>
      <c r="N23" s="111"/>
      <c r="O23" s="447"/>
      <c r="P23" s="112"/>
      <c r="Q23" s="449"/>
      <c r="R23" s="113">
        <f t="shared" si="4"/>
        <v>0</v>
      </c>
      <c r="S23" s="114">
        <f t="shared" si="5"/>
        <v>0</v>
      </c>
      <c r="T23" s="115">
        <f t="shared" si="6"/>
        <v>0</v>
      </c>
      <c r="U23" s="437">
        <f t="shared" si="7"/>
        <v>0</v>
      </c>
      <c r="V23" s="116"/>
      <c r="W23" s="117"/>
      <c r="X23" s="118"/>
      <c r="Y23" s="118"/>
      <c r="Z23" s="254" t="str">
        <f t="shared" si="8"/>
        <v/>
      </c>
      <c r="AA23" s="131"/>
      <c r="AB23" s="128"/>
      <c r="AC23" s="129"/>
      <c r="AD23" s="130"/>
      <c r="AE23" s="130"/>
      <c r="AF23" s="131"/>
      <c r="AG23" s="132"/>
      <c r="AH23" s="254" t="str">
        <f t="shared" si="9"/>
        <v/>
      </c>
      <c r="AI23" s="133">
        <f t="shared" si="0"/>
        <v>0</v>
      </c>
      <c r="AJ23" s="133">
        <f t="shared" si="1"/>
        <v>0</v>
      </c>
      <c r="AK23" s="493"/>
    </row>
    <row r="24" spans="1:37" ht="15" x14ac:dyDescent="0.2">
      <c r="A24" s="177">
        <f t="shared" si="2"/>
        <v>43663</v>
      </c>
      <c r="B24" s="124">
        <f t="shared" si="3"/>
        <v>43663</v>
      </c>
      <c r="C24" s="125">
        <v>1</v>
      </c>
      <c r="D24" s="126"/>
      <c r="E24" s="127"/>
      <c r="F24" s="107"/>
      <c r="G24" s="108"/>
      <c r="H24" s="109"/>
      <c r="I24" s="108"/>
      <c r="J24" s="109"/>
      <c r="K24" s="108"/>
      <c r="L24" s="109"/>
      <c r="M24" s="110"/>
      <c r="N24" s="111"/>
      <c r="O24" s="447"/>
      <c r="P24" s="112"/>
      <c r="Q24" s="449"/>
      <c r="R24" s="113">
        <f t="shared" si="4"/>
        <v>0</v>
      </c>
      <c r="S24" s="114">
        <f t="shared" si="5"/>
        <v>0</v>
      </c>
      <c r="T24" s="115">
        <f t="shared" si="6"/>
        <v>0</v>
      </c>
      <c r="U24" s="437">
        <f t="shared" si="7"/>
        <v>0</v>
      </c>
      <c r="V24" s="116"/>
      <c r="W24" s="117"/>
      <c r="X24" s="118"/>
      <c r="Y24" s="118"/>
      <c r="Z24" s="254" t="str">
        <f t="shared" si="8"/>
        <v/>
      </c>
      <c r="AA24" s="131"/>
      <c r="AB24" s="128"/>
      <c r="AC24" s="129"/>
      <c r="AD24" s="130"/>
      <c r="AE24" s="130"/>
      <c r="AF24" s="131"/>
      <c r="AG24" s="132"/>
      <c r="AH24" s="254" t="str">
        <f t="shared" si="9"/>
        <v/>
      </c>
      <c r="AI24" s="133">
        <f t="shared" si="0"/>
        <v>0</v>
      </c>
      <c r="AJ24" s="133">
        <f t="shared" si="1"/>
        <v>0</v>
      </c>
      <c r="AK24" s="493"/>
    </row>
    <row r="25" spans="1:37" ht="15" x14ac:dyDescent="0.2">
      <c r="A25" s="177">
        <f t="shared" si="2"/>
        <v>43664</v>
      </c>
      <c r="B25" s="124">
        <f t="shared" si="3"/>
        <v>43664</v>
      </c>
      <c r="C25" s="125">
        <v>1</v>
      </c>
      <c r="D25" s="126"/>
      <c r="E25" s="127"/>
      <c r="F25" s="107"/>
      <c r="G25" s="108"/>
      <c r="H25" s="109"/>
      <c r="I25" s="108"/>
      <c r="J25" s="109"/>
      <c r="K25" s="108"/>
      <c r="L25" s="109"/>
      <c r="M25" s="110"/>
      <c r="N25" s="111"/>
      <c r="O25" s="447"/>
      <c r="P25" s="112"/>
      <c r="Q25" s="449"/>
      <c r="R25" s="113">
        <f t="shared" si="4"/>
        <v>0</v>
      </c>
      <c r="S25" s="114">
        <f t="shared" si="5"/>
        <v>0</v>
      </c>
      <c r="T25" s="115">
        <f t="shared" si="6"/>
        <v>0</v>
      </c>
      <c r="U25" s="437">
        <f t="shared" si="7"/>
        <v>0</v>
      </c>
      <c r="V25" s="116"/>
      <c r="W25" s="117"/>
      <c r="X25" s="118"/>
      <c r="Y25" s="118"/>
      <c r="Z25" s="254" t="str">
        <f t="shared" si="8"/>
        <v/>
      </c>
      <c r="AA25" s="131"/>
      <c r="AB25" s="128"/>
      <c r="AC25" s="129"/>
      <c r="AD25" s="130"/>
      <c r="AE25" s="130"/>
      <c r="AF25" s="131"/>
      <c r="AG25" s="132"/>
      <c r="AH25" s="254" t="str">
        <f t="shared" si="9"/>
        <v/>
      </c>
      <c r="AI25" s="133">
        <f t="shared" si="0"/>
        <v>0</v>
      </c>
      <c r="AJ25" s="133">
        <f t="shared" si="1"/>
        <v>0</v>
      </c>
      <c r="AK25" s="493"/>
    </row>
    <row r="26" spans="1:37" ht="15" x14ac:dyDescent="0.2">
      <c r="A26" s="177">
        <f t="shared" si="2"/>
        <v>43665</v>
      </c>
      <c r="B26" s="124">
        <f t="shared" si="3"/>
        <v>43665</v>
      </c>
      <c r="C26" s="125">
        <v>1</v>
      </c>
      <c r="D26" s="126"/>
      <c r="E26" s="127"/>
      <c r="F26" s="107"/>
      <c r="G26" s="108"/>
      <c r="H26" s="109"/>
      <c r="I26" s="108"/>
      <c r="J26" s="109"/>
      <c r="K26" s="108"/>
      <c r="L26" s="109"/>
      <c r="M26" s="110"/>
      <c r="N26" s="111"/>
      <c r="O26" s="447"/>
      <c r="P26" s="112"/>
      <c r="Q26" s="449"/>
      <c r="R26" s="113">
        <f t="shared" si="4"/>
        <v>0</v>
      </c>
      <c r="S26" s="114">
        <f t="shared" si="5"/>
        <v>0</v>
      </c>
      <c r="T26" s="115">
        <f t="shared" si="6"/>
        <v>0</v>
      </c>
      <c r="U26" s="437">
        <f t="shared" si="7"/>
        <v>0</v>
      </c>
      <c r="V26" s="116"/>
      <c r="W26" s="117"/>
      <c r="X26" s="118"/>
      <c r="Y26" s="118"/>
      <c r="Z26" s="254" t="str">
        <f t="shared" si="8"/>
        <v/>
      </c>
      <c r="AA26" s="131"/>
      <c r="AB26" s="128"/>
      <c r="AC26" s="129"/>
      <c r="AD26" s="130"/>
      <c r="AE26" s="130"/>
      <c r="AF26" s="131"/>
      <c r="AG26" s="132"/>
      <c r="AH26" s="254" t="str">
        <f t="shared" si="9"/>
        <v/>
      </c>
      <c r="AI26" s="133">
        <f t="shared" si="0"/>
        <v>0</v>
      </c>
      <c r="AJ26" s="133">
        <f t="shared" si="1"/>
        <v>0</v>
      </c>
      <c r="AK26" s="493"/>
    </row>
    <row r="27" spans="1:37" ht="15" x14ac:dyDescent="0.2">
      <c r="A27" s="177">
        <f t="shared" si="2"/>
        <v>43666</v>
      </c>
      <c r="B27" s="124">
        <f t="shared" si="3"/>
        <v>43666</v>
      </c>
      <c r="C27" s="125"/>
      <c r="D27" s="126"/>
      <c r="E27" s="127"/>
      <c r="F27" s="107"/>
      <c r="G27" s="108"/>
      <c r="H27" s="109"/>
      <c r="I27" s="108"/>
      <c r="J27" s="109"/>
      <c r="K27" s="108"/>
      <c r="L27" s="109"/>
      <c r="M27" s="110"/>
      <c r="N27" s="111"/>
      <c r="O27" s="447"/>
      <c r="P27" s="112"/>
      <c r="Q27" s="449"/>
      <c r="R27" s="113">
        <f t="shared" si="4"/>
        <v>0</v>
      </c>
      <c r="S27" s="114">
        <f t="shared" si="5"/>
        <v>0</v>
      </c>
      <c r="T27" s="115">
        <f t="shared" si="6"/>
        <v>0</v>
      </c>
      <c r="U27" s="437">
        <f t="shared" si="7"/>
        <v>0</v>
      </c>
      <c r="V27" s="116"/>
      <c r="W27" s="117"/>
      <c r="X27" s="118"/>
      <c r="Y27" s="118"/>
      <c r="Z27" s="254" t="str">
        <f t="shared" si="8"/>
        <v/>
      </c>
      <c r="AA27" s="131"/>
      <c r="AB27" s="128"/>
      <c r="AC27" s="129"/>
      <c r="AD27" s="130"/>
      <c r="AE27" s="130"/>
      <c r="AF27" s="131"/>
      <c r="AG27" s="132"/>
      <c r="AH27" s="254" t="str">
        <f t="shared" si="9"/>
        <v/>
      </c>
      <c r="AI27" s="133">
        <f t="shared" si="0"/>
        <v>0</v>
      </c>
      <c r="AJ27" s="133">
        <f t="shared" si="1"/>
        <v>0</v>
      </c>
      <c r="AK27" s="493"/>
    </row>
    <row r="28" spans="1:37" ht="15" x14ac:dyDescent="0.2">
      <c r="A28" s="177">
        <f t="shared" si="2"/>
        <v>43667</v>
      </c>
      <c r="B28" s="124">
        <f t="shared" si="3"/>
        <v>43667</v>
      </c>
      <c r="C28" s="125"/>
      <c r="D28" s="126"/>
      <c r="E28" s="127"/>
      <c r="F28" s="107"/>
      <c r="G28" s="108"/>
      <c r="H28" s="109"/>
      <c r="I28" s="108"/>
      <c r="J28" s="109"/>
      <c r="K28" s="108"/>
      <c r="L28" s="109"/>
      <c r="M28" s="110"/>
      <c r="N28" s="111"/>
      <c r="O28" s="447"/>
      <c r="P28" s="112"/>
      <c r="Q28" s="449"/>
      <c r="R28" s="113">
        <f t="shared" si="4"/>
        <v>0</v>
      </c>
      <c r="S28" s="114">
        <f t="shared" si="5"/>
        <v>0</v>
      </c>
      <c r="T28" s="115">
        <f t="shared" si="6"/>
        <v>0</v>
      </c>
      <c r="U28" s="437">
        <f t="shared" si="7"/>
        <v>0</v>
      </c>
      <c r="V28" s="116"/>
      <c r="W28" s="117"/>
      <c r="X28" s="118"/>
      <c r="Y28" s="118"/>
      <c r="Z28" s="254" t="str">
        <f t="shared" si="8"/>
        <v/>
      </c>
      <c r="AA28" s="131"/>
      <c r="AB28" s="128"/>
      <c r="AC28" s="129"/>
      <c r="AD28" s="130"/>
      <c r="AE28" s="130"/>
      <c r="AF28" s="131"/>
      <c r="AG28" s="132"/>
      <c r="AH28" s="254" t="str">
        <f t="shared" si="9"/>
        <v/>
      </c>
      <c r="AI28" s="133">
        <f t="shared" si="0"/>
        <v>0</v>
      </c>
      <c r="AJ28" s="133">
        <f t="shared" si="1"/>
        <v>0</v>
      </c>
      <c r="AK28" s="493"/>
    </row>
    <row r="29" spans="1:37" ht="15" x14ac:dyDescent="0.2">
      <c r="A29" s="177">
        <f t="shared" si="2"/>
        <v>43668</v>
      </c>
      <c r="B29" s="124">
        <f t="shared" si="3"/>
        <v>43668</v>
      </c>
      <c r="C29" s="125">
        <v>1</v>
      </c>
      <c r="D29" s="126"/>
      <c r="E29" s="127"/>
      <c r="F29" s="107"/>
      <c r="G29" s="108"/>
      <c r="H29" s="109"/>
      <c r="I29" s="108"/>
      <c r="J29" s="109"/>
      <c r="K29" s="108"/>
      <c r="L29" s="109"/>
      <c r="M29" s="110"/>
      <c r="N29" s="111"/>
      <c r="O29" s="447"/>
      <c r="P29" s="112"/>
      <c r="Q29" s="449"/>
      <c r="R29" s="113">
        <f t="shared" si="4"/>
        <v>0</v>
      </c>
      <c r="S29" s="114">
        <f t="shared" si="5"/>
        <v>0</v>
      </c>
      <c r="T29" s="115">
        <f t="shared" si="6"/>
        <v>0</v>
      </c>
      <c r="U29" s="437">
        <f t="shared" si="7"/>
        <v>0</v>
      </c>
      <c r="V29" s="116"/>
      <c r="W29" s="117"/>
      <c r="X29" s="118"/>
      <c r="Y29" s="118"/>
      <c r="Z29" s="254" t="str">
        <f t="shared" si="8"/>
        <v/>
      </c>
      <c r="AA29" s="131"/>
      <c r="AB29" s="128"/>
      <c r="AC29" s="129"/>
      <c r="AD29" s="130"/>
      <c r="AE29" s="130"/>
      <c r="AF29" s="131"/>
      <c r="AG29" s="132"/>
      <c r="AH29" s="254" t="str">
        <f t="shared" si="9"/>
        <v/>
      </c>
      <c r="AI29" s="133">
        <f t="shared" si="0"/>
        <v>0</v>
      </c>
      <c r="AJ29" s="133">
        <f t="shared" si="1"/>
        <v>0</v>
      </c>
      <c r="AK29" s="493"/>
    </row>
    <row r="30" spans="1:37" ht="15" x14ac:dyDescent="0.2">
      <c r="A30" s="177">
        <f t="shared" si="2"/>
        <v>43669</v>
      </c>
      <c r="B30" s="124">
        <f t="shared" si="3"/>
        <v>43669</v>
      </c>
      <c r="C30" s="125">
        <v>1</v>
      </c>
      <c r="D30" s="126"/>
      <c r="E30" s="127"/>
      <c r="F30" s="107"/>
      <c r="G30" s="108"/>
      <c r="H30" s="109"/>
      <c r="I30" s="108"/>
      <c r="J30" s="109"/>
      <c r="K30" s="108"/>
      <c r="L30" s="109"/>
      <c r="M30" s="110"/>
      <c r="N30" s="111"/>
      <c r="O30" s="447"/>
      <c r="P30" s="112"/>
      <c r="Q30" s="449"/>
      <c r="R30" s="113">
        <f t="shared" si="4"/>
        <v>0</v>
      </c>
      <c r="S30" s="114">
        <f t="shared" si="5"/>
        <v>0</v>
      </c>
      <c r="T30" s="115">
        <f t="shared" si="6"/>
        <v>0</v>
      </c>
      <c r="U30" s="437">
        <f t="shared" si="7"/>
        <v>0</v>
      </c>
      <c r="V30" s="116"/>
      <c r="W30" s="117"/>
      <c r="X30" s="118"/>
      <c r="Y30" s="118"/>
      <c r="Z30" s="254" t="str">
        <f t="shared" si="8"/>
        <v/>
      </c>
      <c r="AA30" s="131"/>
      <c r="AB30" s="128"/>
      <c r="AC30" s="129"/>
      <c r="AD30" s="130"/>
      <c r="AE30" s="130"/>
      <c r="AF30" s="131"/>
      <c r="AG30" s="132"/>
      <c r="AH30" s="254" t="str">
        <f t="shared" si="9"/>
        <v/>
      </c>
      <c r="AI30" s="133">
        <f t="shared" si="0"/>
        <v>0</v>
      </c>
      <c r="AJ30" s="133">
        <f t="shared" si="1"/>
        <v>0</v>
      </c>
      <c r="AK30" s="493"/>
    </row>
    <row r="31" spans="1:37" ht="15" x14ac:dyDescent="0.2">
      <c r="A31" s="177">
        <f t="shared" si="2"/>
        <v>43670</v>
      </c>
      <c r="B31" s="124">
        <f t="shared" si="3"/>
        <v>43670</v>
      </c>
      <c r="C31" s="125">
        <v>1</v>
      </c>
      <c r="D31" s="126"/>
      <c r="E31" s="127"/>
      <c r="F31" s="107"/>
      <c r="G31" s="108"/>
      <c r="H31" s="109"/>
      <c r="I31" s="108"/>
      <c r="J31" s="109"/>
      <c r="K31" s="108"/>
      <c r="L31" s="109"/>
      <c r="M31" s="110"/>
      <c r="N31" s="111"/>
      <c r="O31" s="447"/>
      <c r="P31" s="112"/>
      <c r="Q31" s="449"/>
      <c r="R31" s="113">
        <f t="shared" si="4"/>
        <v>0</v>
      </c>
      <c r="S31" s="114">
        <f t="shared" si="5"/>
        <v>0</v>
      </c>
      <c r="T31" s="115">
        <f t="shared" si="6"/>
        <v>0</v>
      </c>
      <c r="U31" s="437">
        <f t="shared" si="7"/>
        <v>0</v>
      </c>
      <c r="V31" s="116"/>
      <c r="W31" s="117"/>
      <c r="X31" s="118"/>
      <c r="Y31" s="118"/>
      <c r="Z31" s="254" t="str">
        <f t="shared" si="8"/>
        <v/>
      </c>
      <c r="AA31" s="131"/>
      <c r="AB31" s="128"/>
      <c r="AC31" s="129"/>
      <c r="AD31" s="130"/>
      <c r="AE31" s="130"/>
      <c r="AF31" s="131"/>
      <c r="AG31" s="132"/>
      <c r="AH31" s="254" t="str">
        <f t="shared" si="9"/>
        <v/>
      </c>
      <c r="AI31" s="133">
        <f t="shared" si="0"/>
        <v>0</v>
      </c>
      <c r="AJ31" s="133">
        <f t="shared" si="1"/>
        <v>0</v>
      </c>
      <c r="AK31" s="493"/>
    </row>
    <row r="32" spans="1:37" ht="15" x14ac:dyDescent="0.2">
      <c r="A32" s="177">
        <f t="shared" si="2"/>
        <v>43671</v>
      </c>
      <c r="B32" s="124">
        <f t="shared" si="3"/>
        <v>43671</v>
      </c>
      <c r="C32" s="125">
        <v>1</v>
      </c>
      <c r="D32" s="126"/>
      <c r="E32" s="127"/>
      <c r="F32" s="107"/>
      <c r="G32" s="108"/>
      <c r="H32" s="109"/>
      <c r="I32" s="108"/>
      <c r="J32" s="109"/>
      <c r="K32" s="108"/>
      <c r="L32" s="109"/>
      <c r="M32" s="110"/>
      <c r="N32" s="111"/>
      <c r="O32" s="447"/>
      <c r="P32" s="112"/>
      <c r="Q32" s="449"/>
      <c r="R32" s="113">
        <f t="shared" si="4"/>
        <v>0</v>
      </c>
      <c r="S32" s="114">
        <f t="shared" si="5"/>
        <v>0</v>
      </c>
      <c r="T32" s="115">
        <f t="shared" si="6"/>
        <v>0</v>
      </c>
      <c r="U32" s="437">
        <f t="shared" si="7"/>
        <v>0</v>
      </c>
      <c r="V32" s="116"/>
      <c r="W32" s="117"/>
      <c r="X32" s="118"/>
      <c r="Y32" s="118"/>
      <c r="Z32" s="254" t="str">
        <f t="shared" si="8"/>
        <v/>
      </c>
      <c r="AA32" s="131"/>
      <c r="AB32" s="128"/>
      <c r="AC32" s="129"/>
      <c r="AD32" s="130"/>
      <c r="AE32" s="130"/>
      <c r="AF32" s="131"/>
      <c r="AG32" s="132"/>
      <c r="AH32" s="254" t="str">
        <f t="shared" si="9"/>
        <v/>
      </c>
      <c r="AI32" s="133">
        <f t="shared" si="0"/>
        <v>0</v>
      </c>
      <c r="AJ32" s="133">
        <f t="shared" si="1"/>
        <v>0</v>
      </c>
      <c r="AK32" s="493"/>
    </row>
    <row r="33" spans="1:37" ht="15" x14ac:dyDescent="0.2">
      <c r="A33" s="177">
        <f t="shared" si="2"/>
        <v>43672</v>
      </c>
      <c r="B33" s="124">
        <f t="shared" si="3"/>
        <v>43672</v>
      </c>
      <c r="C33" s="125">
        <v>1</v>
      </c>
      <c r="D33" s="126"/>
      <c r="E33" s="127"/>
      <c r="F33" s="107"/>
      <c r="G33" s="108"/>
      <c r="H33" s="109"/>
      <c r="I33" s="108"/>
      <c r="J33" s="109"/>
      <c r="K33" s="108"/>
      <c r="L33" s="109"/>
      <c r="M33" s="110"/>
      <c r="N33" s="111"/>
      <c r="O33" s="447"/>
      <c r="P33" s="112"/>
      <c r="Q33" s="449"/>
      <c r="R33" s="113">
        <f t="shared" si="4"/>
        <v>0</v>
      </c>
      <c r="S33" s="114">
        <f t="shared" si="5"/>
        <v>0</v>
      </c>
      <c r="T33" s="115">
        <f t="shared" si="6"/>
        <v>0</v>
      </c>
      <c r="U33" s="437">
        <f t="shared" si="7"/>
        <v>0</v>
      </c>
      <c r="V33" s="116"/>
      <c r="W33" s="117"/>
      <c r="X33" s="118"/>
      <c r="Y33" s="118"/>
      <c r="Z33" s="254" t="str">
        <f t="shared" si="8"/>
        <v/>
      </c>
      <c r="AA33" s="131"/>
      <c r="AB33" s="128"/>
      <c r="AC33" s="129"/>
      <c r="AD33" s="130"/>
      <c r="AE33" s="130"/>
      <c r="AF33" s="131"/>
      <c r="AG33" s="132"/>
      <c r="AH33" s="254" t="str">
        <f t="shared" si="9"/>
        <v/>
      </c>
      <c r="AI33" s="133">
        <f t="shared" si="0"/>
        <v>0</v>
      </c>
      <c r="AJ33" s="133">
        <f t="shared" si="1"/>
        <v>0</v>
      </c>
      <c r="AK33" s="493"/>
    </row>
    <row r="34" spans="1:37" ht="15" x14ac:dyDescent="0.2">
      <c r="A34" s="177">
        <f t="shared" si="2"/>
        <v>43673</v>
      </c>
      <c r="B34" s="124">
        <f t="shared" si="3"/>
        <v>43673</v>
      </c>
      <c r="C34" s="125"/>
      <c r="D34" s="126"/>
      <c r="E34" s="127"/>
      <c r="F34" s="107"/>
      <c r="G34" s="108"/>
      <c r="H34" s="109"/>
      <c r="I34" s="108"/>
      <c r="J34" s="109"/>
      <c r="K34" s="108"/>
      <c r="L34" s="109"/>
      <c r="M34" s="110"/>
      <c r="N34" s="111"/>
      <c r="O34" s="447"/>
      <c r="P34" s="112"/>
      <c r="Q34" s="449"/>
      <c r="R34" s="113">
        <f t="shared" si="4"/>
        <v>0</v>
      </c>
      <c r="S34" s="114">
        <f t="shared" si="5"/>
        <v>0</v>
      </c>
      <c r="T34" s="115">
        <f t="shared" si="6"/>
        <v>0</v>
      </c>
      <c r="U34" s="437">
        <f t="shared" si="7"/>
        <v>0</v>
      </c>
      <c r="V34" s="116"/>
      <c r="W34" s="117"/>
      <c r="X34" s="118"/>
      <c r="Y34" s="118"/>
      <c r="Z34" s="254" t="str">
        <f t="shared" si="8"/>
        <v/>
      </c>
      <c r="AA34" s="131"/>
      <c r="AB34" s="128"/>
      <c r="AC34" s="129"/>
      <c r="AD34" s="130"/>
      <c r="AE34" s="130"/>
      <c r="AF34" s="131"/>
      <c r="AG34" s="132"/>
      <c r="AH34" s="254" t="str">
        <f t="shared" si="9"/>
        <v/>
      </c>
      <c r="AI34" s="133">
        <f t="shared" si="0"/>
        <v>0</v>
      </c>
      <c r="AJ34" s="133">
        <f t="shared" si="1"/>
        <v>0</v>
      </c>
      <c r="AK34" s="493"/>
    </row>
    <row r="35" spans="1:37" ht="15" x14ac:dyDescent="0.2">
      <c r="A35" s="177">
        <f t="shared" si="2"/>
        <v>43674</v>
      </c>
      <c r="B35" s="124">
        <f t="shared" si="3"/>
        <v>43674</v>
      </c>
      <c r="C35" s="125"/>
      <c r="D35" s="126"/>
      <c r="E35" s="127"/>
      <c r="F35" s="107"/>
      <c r="G35" s="108"/>
      <c r="H35" s="109"/>
      <c r="I35" s="108"/>
      <c r="J35" s="109"/>
      <c r="K35" s="108"/>
      <c r="L35" s="109"/>
      <c r="M35" s="110"/>
      <c r="N35" s="111"/>
      <c r="O35" s="447"/>
      <c r="P35" s="112"/>
      <c r="Q35" s="449"/>
      <c r="R35" s="113">
        <f t="shared" si="4"/>
        <v>0</v>
      </c>
      <c r="S35" s="114">
        <f t="shared" si="5"/>
        <v>0</v>
      </c>
      <c r="T35" s="115">
        <f t="shared" si="6"/>
        <v>0</v>
      </c>
      <c r="U35" s="437">
        <f t="shared" si="7"/>
        <v>0</v>
      </c>
      <c r="V35" s="116"/>
      <c r="W35" s="117"/>
      <c r="X35" s="118"/>
      <c r="Y35" s="118"/>
      <c r="Z35" s="254" t="str">
        <f t="shared" si="8"/>
        <v/>
      </c>
      <c r="AA35" s="131"/>
      <c r="AB35" s="128"/>
      <c r="AC35" s="129"/>
      <c r="AD35" s="130"/>
      <c r="AE35" s="130"/>
      <c r="AF35" s="131"/>
      <c r="AG35" s="132"/>
      <c r="AH35" s="254" t="str">
        <f t="shared" si="9"/>
        <v/>
      </c>
      <c r="AI35" s="133">
        <f t="shared" si="0"/>
        <v>0</v>
      </c>
      <c r="AJ35" s="133">
        <f t="shared" si="1"/>
        <v>0</v>
      </c>
      <c r="AK35" s="493"/>
    </row>
    <row r="36" spans="1:37" ht="15" x14ac:dyDescent="0.2">
      <c r="A36" s="177">
        <f t="shared" si="2"/>
        <v>43675</v>
      </c>
      <c r="B36" s="124">
        <f t="shared" si="3"/>
        <v>43675</v>
      </c>
      <c r="C36" s="125">
        <v>1</v>
      </c>
      <c r="D36" s="126"/>
      <c r="E36" s="127"/>
      <c r="F36" s="107"/>
      <c r="G36" s="108"/>
      <c r="H36" s="109"/>
      <c r="I36" s="108"/>
      <c r="J36" s="109"/>
      <c r="K36" s="108"/>
      <c r="L36" s="109"/>
      <c r="M36" s="110"/>
      <c r="N36" s="111"/>
      <c r="O36" s="447"/>
      <c r="P36" s="112"/>
      <c r="Q36" s="449"/>
      <c r="R36" s="113">
        <f t="shared" si="4"/>
        <v>0</v>
      </c>
      <c r="S36" s="114">
        <f t="shared" si="5"/>
        <v>0</v>
      </c>
      <c r="T36" s="115">
        <f t="shared" si="6"/>
        <v>0</v>
      </c>
      <c r="U36" s="437">
        <f t="shared" si="7"/>
        <v>0</v>
      </c>
      <c r="V36" s="116"/>
      <c r="W36" s="117"/>
      <c r="X36" s="118"/>
      <c r="Y36" s="118"/>
      <c r="Z36" s="254" t="str">
        <f t="shared" si="8"/>
        <v/>
      </c>
      <c r="AA36" s="131"/>
      <c r="AB36" s="128"/>
      <c r="AC36" s="129"/>
      <c r="AD36" s="130"/>
      <c r="AE36" s="130"/>
      <c r="AF36" s="131"/>
      <c r="AG36" s="132"/>
      <c r="AH36" s="254" t="str">
        <f t="shared" si="9"/>
        <v/>
      </c>
      <c r="AI36" s="133">
        <f t="shared" si="0"/>
        <v>0</v>
      </c>
      <c r="AJ36" s="133">
        <f t="shared" si="1"/>
        <v>0</v>
      </c>
      <c r="AK36" s="493"/>
    </row>
    <row r="37" spans="1:37" ht="15" x14ac:dyDescent="0.2">
      <c r="A37" s="177">
        <f t="shared" si="2"/>
        <v>43676</v>
      </c>
      <c r="B37" s="124">
        <f t="shared" si="3"/>
        <v>43676</v>
      </c>
      <c r="C37" s="125">
        <v>1</v>
      </c>
      <c r="D37" s="126"/>
      <c r="E37" s="127"/>
      <c r="F37" s="107"/>
      <c r="G37" s="108"/>
      <c r="H37" s="109"/>
      <c r="I37" s="108"/>
      <c r="J37" s="109"/>
      <c r="K37" s="108"/>
      <c r="L37" s="109"/>
      <c r="M37" s="110"/>
      <c r="N37" s="111"/>
      <c r="O37" s="447"/>
      <c r="P37" s="112"/>
      <c r="Q37" s="449"/>
      <c r="R37" s="113">
        <f t="shared" si="4"/>
        <v>0</v>
      </c>
      <c r="S37" s="114">
        <f t="shared" si="5"/>
        <v>0</v>
      </c>
      <c r="T37" s="115">
        <f t="shared" si="6"/>
        <v>0</v>
      </c>
      <c r="U37" s="437">
        <f t="shared" si="7"/>
        <v>0</v>
      </c>
      <c r="V37" s="116"/>
      <c r="W37" s="117"/>
      <c r="X37" s="118"/>
      <c r="Y37" s="118"/>
      <c r="Z37" s="254" t="str">
        <f t="shared" si="8"/>
        <v/>
      </c>
      <c r="AA37" s="131"/>
      <c r="AB37" s="128"/>
      <c r="AC37" s="129"/>
      <c r="AD37" s="130"/>
      <c r="AE37" s="130"/>
      <c r="AF37" s="131"/>
      <c r="AG37" s="132"/>
      <c r="AH37" s="254" t="str">
        <f t="shared" si="9"/>
        <v/>
      </c>
      <c r="AI37" s="133">
        <f t="shared" si="0"/>
        <v>0</v>
      </c>
      <c r="AJ37" s="133">
        <f t="shared" si="1"/>
        <v>0</v>
      </c>
      <c r="AK37" s="493"/>
    </row>
    <row r="38" spans="1:37" ht="15.75" thickBot="1" x14ac:dyDescent="0.25">
      <c r="A38" s="176">
        <f t="shared" si="2"/>
        <v>43677</v>
      </c>
      <c r="B38" s="134">
        <f t="shared" si="3"/>
        <v>43677</v>
      </c>
      <c r="C38" s="135">
        <v>1</v>
      </c>
      <c r="D38" s="136"/>
      <c r="E38" s="137"/>
      <c r="F38" s="138"/>
      <c r="G38" s="139"/>
      <c r="H38" s="140"/>
      <c r="I38" s="139"/>
      <c r="J38" s="140"/>
      <c r="K38" s="139"/>
      <c r="L38" s="140"/>
      <c r="M38" s="141"/>
      <c r="N38" s="142"/>
      <c r="O38" s="448"/>
      <c r="P38" s="143"/>
      <c r="Q38" s="450"/>
      <c r="R38" s="144">
        <f t="shared" si="4"/>
        <v>0</v>
      </c>
      <c r="S38" s="145">
        <f t="shared" si="5"/>
        <v>0</v>
      </c>
      <c r="T38" s="146">
        <f t="shared" si="6"/>
        <v>0</v>
      </c>
      <c r="U38" s="443">
        <f t="shared" si="7"/>
        <v>0</v>
      </c>
      <c r="V38" s="116"/>
      <c r="W38" s="117"/>
      <c r="X38" s="118"/>
      <c r="Y38" s="118"/>
      <c r="Z38" s="254" t="str">
        <f t="shared" si="8"/>
        <v/>
      </c>
      <c r="AA38" s="153"/>
      <c r="AB38" s="150"/>
      <c r="AC38" s="151"/>
      <c r="AD38" s="152"/>
      <c r="AE38" s="152"/>
      <c r="AF38" s="153"/>
      <c r="AG38" s="154"/>
      <c r="AH38" s="256" t="str">
        <f t="shared" si="9"/>
        <v/>
      </c>
      <c r="AI38" s="155">
        <f t="shared" si="0"/>
        <v>0</v>
      </c>
      <c r="AJ38" s="155">
        <f t="shared" si="1"/>
        <v>0</v>
      </c>
      <c r="AK38" s="493"/>
    </row>
    <row r="39" spans="1:37" ht="16.5" thickBot="1" x14ac:dyDescent="0.3">
      <c r="A39" s="227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65" t="s">
        <v>26</v>
      </c>
      <c r="T39" s="227"/>
      <c r="U39" s="439">
        <f>SUM(U8:U38)</f>
        <v>0</v>
      </c>
      <c r="V39" s="276">
        <f t="shared" ref="V39:AF39" si="10">SUM(V8:V38)</f>
        <v>0</v>
      </c>
      <c r="W39" s="277">
        <f t="shared" si="10"/>
        <v>0</v>
      </c>
      <c r="X39" s="277">
        <f t="shared" si="10"/>
        <v>0</v>
      </c>
      <c r="Y39" s="277">
        <f t="shared" si="10"/>
        <v>0</v>
      </c>
      <c r="Z39" s="278"/>
      <c r="AA39" s="277">
        <f t="shared" si="10"/>
        <v>0</v>
      </c>
      <c r="AB39" s="277">
        <f t="shared" si="10"/>
        <v>0</v>
      </c>
      <c r="AC39" s="277">
        <f t="shared" si="10"/>
        <v>0</v>
      </c>
      <c r="AD39" s="277">
        <f t="shared" si="10"/>
        <v>0</v>
      </c>
      <c r="AE39" s="277">
        <f t="shared" ref="AE39" si="11">SUM(AE8:AE38)</f>
        <v>0</v>
      </c>
      <c r="AF39" s="277">
        <f t="shared" si="10"/>
        <v>0</v>
      </c>
      <c r="AG39" s="281"/>
      <c r="AH39" s="282"/>
      <c r="AI39" s="283">
        <f>SUM(AI8:AI38)</f>
        <v>0</v>
      </c>
      <c r="AJ39" s="386">
        <f>SUM(AJ8:AJ38)</f>
        <v>0</v>
      </c>
    </row>
    <row r="40" spans="1:37" ht="16.5" thickBot="1" x14ac:dyDescent="0.3">
      <c r="A40" s="227"/>
      <c r="B40" s="227"/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7"/>
      <c r="AK40" s="365"/>
    </row>
    <row r="41" spans="1:37" ht="16.5" thickBot="1" x14ac:dyDescent="0.3">
      <c r="A41" s="222" t="str">
        <f>janv!A41</f>
        <v>Visa collaborateur(trice): …..…..…..…….....……</v>
      </c>
      <c r="B41" s="222"/>
      <c r="C41" s="222"/>
      <c r="D41" s="222"/>
      <c r="E41" s="222"/>
      <c r="F41" s="222"/>
      <c r="G41" s="425"/>
      <c r="H41" s="425"/>
      <c r="I41" s="425"/>
      <c r="K41" s="222"/>
      <c r="L41" s="222" t="str">
        <f>janv!L41</f>
        <v>Date : ……..…….……</v>
      </c>
      <c r="M41" s="227"/>
      <c r="N41" s="227"/>
      <c r="O41" s="227"/>
      <c r="P41" s="227"/>
      <c r="Q41" s="227"/>
      <c r="R41" s="227"/>
      <c r="S41" s="377" t="str">
        <f>janv!S41</f>
        <v>Extrait du résumé :</v>
      </c>
      <c r="T41" s="378"/>
      <c r="U41" s="378"/>
      <c r="V41" s="378"/>
      <c r="W41" s="369"/>
      <c r="X41" s="369"/>
      <c r="Y41" s="369"/>
      <c r="Z41" s="369"/>
      <c r="AA41" s="369"/>
      <c r="AB41" s="369"/>
      <c r="AC41" s="369"/>
      <c r="AD41" s="369"/>
      <c r="AE41" s="369"/>
      <c r="AF41" s="370"/>
      <c r="AG41" s="370"/>
      <c r="AH41" s="366"/>
      <c r="AI41" s="367" t="str">
        <f>janv!AI41</f>
        <v>Heures dues mois courant</v>
      </c>
      <c r="AJ41" s="368">
        <f>resume!F22</f>
        <v>0</v>
      </c>
    </row>
    <row r="42" spans="1:37" ht="14.25" x14ac:dyDescent="0.2">
      <c r="A42" s="425"/>
      <c r="B42" s="425"/>
      <c r="C42" s="425"/>
      <c r="D42" s="425"/>
      <c r="E42" s="425"/>
      <c r="F42" s="425"/>
      <c r="G42" s="425"/>
      <c r="H42" s="425"/>
      <c r="I42" s="425"/>
      <c r="K42" s="425"/>
      <c r="L42" s="425"/>
      <c r="M42" s="227"/>
      <c r="N42" s="227"/>
      <c r="O42" s="227"/>
      <c r="P42" s="227"/>
      <c r="Q42" s="227"/>
      <c r="R42" s="227"/>
      <c r="S42" s="229"/>
      <c r="T42" s="271"/>
      <c r="U42" s="371"/>
      <c r="V42" s="371"/>
      <c r="W42" s="371"/>
      <c r="X42" s="371"/>
      <c r="Y42" s="371"/>
      <c r="Z42" s="271"/>
      <c r="AA42" s="271"/>
      <c r="AB42" s="271"/>
      <c r="AC42" s="271"/>
      <c r="AD42" s="362"/>
      <c r="AE42" s="362"/>
      <c r="AF42" s="362"/>
      <c r="AG42" s="362"/>
      <c r="AH42" s="362"/>
      <c r="AI42" s="363" t="str">
        <f>janv!AI42</f>
        <v>Heures supplémentaires HS</v>
      </c>
      <c r="AJ42" s="387">
        <f>resume!N22</f>
        <v>0</v>
      </c>
    </row>
    <row r="43" spans="1:37" ht="15" x14ac:dyDescent="0.2">
      <c r="A43" s="222" t="str">
        <f>janv!A43</f>
        <v>Visa supérieur direct : .…..……....…..…..………</v>
      </c>
      <c r="B43" s="222"/>
      <c r="C43" s="222"/>
      <c r="D43" s="222"/>
      <c r="E43" s="222"/>
      <c r="F43" s="222"/>
      <c r="G43" s="425"/>
      <c r="H43" s="425"/>
      <c r="I43" s="425"/>
      <c r="K43" s="222"/>
      <c r="L43" s="222" t="str">
        <f>janv!L43</f>
        <v>Date : ……..…….……</v>
      </c>
      <c r="M43" s="227"/>
      <c r="N43" s="227"/>
      <c r="O43" s="227"/>
      <c r="P43" s="227"/>
      <c r="Q43" s="227"/>
      <c r="R43" s="227"/>
      <c r="S43" s="229"/>
      <c r="T43" s="271"/>
      <c r="U43" s="371"/>
      <c r="V43" s="371"/>
      <c r="W43" s="371"/>
      <c r="X43" s="371"/>
      <c r="Y43" s="371"/>
      <c r="Z43" s="371"/>
      <c r="AA43" s="271"/>
      <c r="AB43" s="271"/>
      <c r="AC43" s="271"/>
      <c r="AD43" s="364"/>
      <c r="AE43" s="364"/>
      <c r="AF43" s="364"/>
      <c r="AG43" s="364"/>
      <c r="AH43" s="364"/>
      <c r="AI43" s="373" t="str">
        <f>janv!AI43</f>
        <v>Compensation HS</v>
      </c>
      <c r="AJ43" s="374">
        <f>-AC39</f>
        <v>0</v>
      </c>
    </row>
    <row r="44" spans="1:37" ht="15" thickBot="1" x14ac:dyDescent="0.25">
      <c r="M44" s="227"/>
      <c r="N44" s="227"/>
      <c r="O44" s="227"/>
      <c r="P44" s="227"/>
      <c r="Q44" s="227"/>
      <c r="R44" s="227"/>
      <c r="S44" s="229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364"/>
      <c r="AE44" s="364"/>
      <c r="AF44" s="364"/>
      <c r="AG44" s="364"/>
      <c r="AH44" s="364"/>
      <c r="AI44" s="373" t="str">
        <f>janv!AI44</f>
        <v>Solde HS à la fin du mois précédent</v>
      </c>
      <c r="AJ44" s="388">
        <f ca="1">IF(NOW()&lt;B8,0,resume!P21)</f>
        <v>0</v>
      </c>
    </row>
    <row r="45" spans="1:37" ht="15.75" thickBot="1" x14ac:dyDescent="0.3">
      <c r="A45" s="222" t="str">
        <f>janv!A45</f>
        <v>Visa administration : …….……..………....………</v>
      </c>
      <c r="B45" s="222"/>
      <c r="C45" s="222"/>
      <c r="D45" s="222"/>
      <c r="E45" s="222"/>
      <c r="F45" s="222"/>
      <c r="G45" s="425"/>
      <c r="H45" s="425"/>
      <c r="I45" s="425"/>
      <c r="K45" s="222"/>
      <c r="L45" s="222" t="str">
        <f>janv!L45</f>
        <v>Date : ……..…….……</v>
      </c>
      <c r="M45" s="227"/>
      <c r="N45" s="227"/>
      <c r="O45" s="227"/>
      <c r="P45" s="227"/>
      <c r="Q45" s="227"/>
      <c r="R45" s="227"/>
      <c r="S45" s="375" t="str">
        <f>janv!S45</f>
        <v>Solde vacances à la fin du mois</v>
      </c>
      <c r="T45" s="376"/>
      <c r="U45" s="376"/>
      <c r="V45" s="376"/>
      <c r="W45" s="376"/>
      <c r="X45" s="376"/>
      <c r="Y45" s="376"/>
      <c r="Z45" s="376"/>
      <c r="AA45" s="385">
        <f>resume!U22</f>
        <v>0</v>
      </c>
      <c r="AB45" s="384" t="str">
        <f>janv!AB45</f>
        <v>jours</v>
      </c>
      <c r="AC45" s="376"/>
      <c r="AD45" s="382"/>
      <c r="AE45" s="382"/>
      <c r="AF45" s="382"/>
      <c r="AG45" s="382"/>
      <c r="AH45" s="382"/>
      <c r="AI45" s="383" t="str">
        <f>janv!AI45</f>
        <v>Solde HS à la fin du mois</v>
      </c>
      <c r="AJ45" s="379">
        <f>resume!P22</f>
        <v>0</v>
      </c>
    </row>
    <row r="48" spans="1:37" ht="15" x14ac:dyDescent="0.25">
      <c r="A48" t="str">
        <f>janv!A48</f>
        <v>JT = jours de travail / JF = jours fériés / JC = jours chômés</v>
      </c>
      <c r="AJ48" s="440" t="str">
        <f>janv!AJ48</f>
        <v>A remettre au responsable jusqu'au 5 du mois suivant</v>
      </c>
    </row>
  </sheetData>
  <sheetProtection algorithmName="SHA-512" hashValue="I9gWhrqu3hzBQk35IGHBHBCqeO9xTknrMdOzMcfkFCAviDMz/4ygNhmZSqslz3ymX3zY6V86F3BwFCpdq/mW7w==" saltValue="7X7ayjGDw2KmPp+4vsaIsQ==" spinCount="100000" sheet="1" objects="1" scenarios="1"/>
  <protectedRanges>
    <protectedRange sqref="AK8:AK38" name="Commentaire_1"/>
  </protectedRanges>
  <mergeCells count="1">
    <mergeCell ref="A2:B2"/>
  </mergeCells>
  <phoneticPr fontId="0" type="noConversion"/>
  <printOptions horizontalCentered="1"/>
  <pageMargins left="0.25" right="0.25" top="0.75" bottom="0.75" header="0.3" footer="0.3"/>
  <pageSetup paperSize="9" scale="63" orientation="landscape" horizontalDpi="1200" verticalDpi="300" r:id="rId1"/>
  <headerFooter alignWithMargins="0">
    <oddFooter>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showGridLines="0" workbookViewId="0">
      <pane xSplit="5" ySplit="7" topLeftCell="F8" activePane="bottomRight" state="frozenSplit"/>
      <selection activeCell="F47" sqref="F47"/>
      <selection pane="topRight" activeCell="F47" sqref="F47"/>
      <selection pane="bottomLeft" activeCell="F47" sqref="F47"/>
      <selection pane="bottomRight" activeCell="B22" sqref="B22"/>
    </sheetView>
  </sheetViews>
  <sheetFormatPr baseColWidth="10" defaultRowHeight="12.75" x14ac:dyDescent="0.2"/>
  <cols>
    <col min="1" max="3" width="5.42578125" customWidth="1"/>
    <col min="4" max="5" width="4.28515625" customWidth="1"/>
    <col min="6" max="17" width="4.42578125" customWidth="1"/>
    <col min="18" max="18" width="4.5703125" hidden="1" customWidth="1"/>
    <col min="19" max="20" width="4.5703125" customWidth="1"/>
    <col min="21" max="21" width="7.7109375" customWidth="1"/>
    <col min="22" max="25" width="5.28515625" customWidth="1"/>
    <col min="26" max="26" width="4.5703125" customWidth="1"/>
    <col min="27" max="28" width="7.5703125" customWidth="1"/>
    <col min="29" max="29" width="7" customWidth="1"/>
    <col min="30" max="30" width="11.7109375" bestFit="1" customWidth="1"/>
    <col min="31" max="31" width="7.85546875" bestFit="1" customWidth="1"/>
    <col min="32" max="32" width="6.85546875" bestFit="1" customWidth="1"/>
    <col min="33" max="35" width="7" customWidth="1"/>
    <col min="36" max="36" width="8" customWidth="1"/>
    <col min="37" max="37" width="29.28515625" customWidth="1"/>
  </cols>
  <sheetData>
    <row r="1" spans="1:37" ht="15" customHeight="1" x14ac:dyDescent="0.2">
      <c r="A1" s="222" t="str">
        <f>janv!A1</f>
        <v>HEP Fribourg</v>
      </c>
      <c r="B1" s="222"/>
      <c r="C1" s="222"/>
      <c r="D1" s="222"/>
      <c r="E1" s="222"/>
      <c r="F1" s="222" t="str">
        <f>janv!F1</f>
        <v>Nom</v>
      </c>
      <c r="G1" s="222"/>
      <c r="H1" s="223" t="str">
        <f>janv!H1</f>
        <v>Chocomeli</v>
      </c>
      <c r="I1" s="222"/>
      <c r="J1" s="222"/>
      <c r="K1" s="222"/>
      <c r="L1" s="222"/>
      <c r="M1" s="222"/>
      <c r="N1" s="222" t="str">
        <f>janv!N1</f>
        <v>Taux d'activité en %</v>
      </c>
      <c r="O1" s="222"/>
      <c r="P1" s="222"/>
      <c r="Q1" s="222"/>
      <c r="R1" s="222"/>
      <c r="S1" s="222"/>
      <c r="T1" s="222"/>
      <c r="U1" s="223">
        <f>janv!U1</f>
        <v>100</v>
      </c>
      <c r="V1" s="222"/>
      <c r="W1" s="222"/>
      <c r="X1" s="222"/>
      <c r="Y1" s="222"/>
      <c r="Z1" s="222"/>
      <c r="AA1" s="222"/>
      <c r="AB1" s="222"/>
      <c r="AC1" s="222" t="str">
        <f>janv!AC1</f>
        <v>No personnel</v>
      </c>
      <c r="AD1" s="222"/>
      <c r="AE1" s="222"/>
      <c r="AF1" s="222"/>
      <c r="AG1" s="223">
        <f>janv!AG1</f>
        <v>0</v>
      </c>
      <c r="AH1" s="222"/>
      <c r="AI1" s="222"/>
      <c r="AJ1" s="222"/>
    </row>
    <row r="2" spans="1:37" ht="15" customHeight="1" x14ac:dyDescent="0.2">
      <c r="A2" s="499">
        <f>B8</f>
        <v>43678</v>
      </c>
      <c r="B2" s="500"/>
      <c r="C2" s="222">
        <f>janv!C2</f>
        <v>2019</v>
      </c>
      <c r="D2" s="222"/>
      <c r="E2" s="222"/>
      <c r="F2" s="222" t="str">
        <f>janv!F2</f>
        <v>Prénom</v>
      </c>
      <c r="G2" s="222"/>
      <c r="H2" s="223" t="str">
        <f>janv!H2</f>
        <v>Gabriel</v>
      </c>
      <c r="I2" s="222"/>
      <c r="J2" s="222"/>
      <c r="K2" s="222"/>
      <c r="L2" s="222"/>
      <c r="M2" s="222"/>
      <c r="N2" s="222" t="str">
        <f>janv!N2</f>
        <v>Heures par jour selon %</v>
      </c>
      <c r="O2" s="222"/>
      <c r="P2" s="222"/>
      <c r="Q2" s="222"/>
      <c r="R2" s="222"/>
      <c r="S2" s="222"/>
      <c r="T2" s="222"/>
      <c r="U2" s="223">
        <f>janv!U2</f>
        <v>8.4</v>
      </c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</row>
    <row r="3" spans="1:37" ht="13.5" thickBot="1" x14ac:dyDescent="0.2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</row>
    <row r="4" spans="1:37" ht="13.5" thickBot="1" x14ac:dyDescent="0.25">
      <c r="A4" s="171" t="s">
        <v>64</v>
      </c>
      <c r="B4" s="59"/>
      <c r="C4" s="169" t="str">
        <f>janv!C4</f>
        <v>OFFICE DU</v>
      </c>
      <c r="D4" s="60"/>
      <c r="E4" s="61"/>
      <c r="F4" s="62" t="str">
        <f>janv!F4</f>
        <v>PRESENCES</v>
      </c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0"/>
      <c r="T4" s="60"/>
      <c r="U4" s="60"/>
      <c r="V4" s="60"/>
      <c r="W4" s="64"/>
      <c r="X4" s="64"/>
      <c r="Y4" s="60"/>
      <c r="Z4" s="61"/>
      <c r="AA4" s="65" t="str">
        <f>janv!AA4</f>
        <v>ABSENCES JUSTIFIEES</v>
      </c>
      <c r="AB4" s="66"/>
      <c r="AC4" s="63"/>
      <c r="AD4" s="63" t="str">
        <f>janv!AD4</f>
        <v>(1/10)</v>
      </c>
      <c r="AE4" s="63"/>
      <c r="AF4" s="63"/>
      <c r="AG4" s="63"/>
      <c r="AH4" s="60"/>
      <c r="AI4" s="61"/>
      <c r="AJ4" s="67" t="str">
        <f>janv!AJ4</f>
        <v>Heures</v>
      </c>
    </row>
    <row r="5" spans="1:37" x14ac:dyDescent="0.2">
      <c r="A5" s="172"/>
      <c r="B5" s="69"/>
      <c r="C5" s="170" t="str">
        <f>janv!C5</f>
        <v>PERSONNEL</v>
      </c>
      <c r="D5" s="56"/>
      <c r="E5" s="13"/>
      <c r="F5" s="70" t="str">
        <f>janv!F5</f>
        <v>Matin</v>
      </c>
      <c r="G5" s="71"/>
      <c r="H5" s="72"/>
      <c r="I5" s="73"/>
      <c r="J5" s="74" t="str">
        <f>janv!J5</f>
        <v>Après-midi</v>
      </c>
      <c r="K5" s="71"/>
      <c r="L5" s="72"/>
      <c r="M5" s="72"/>
      <c r="N5" s="74" t="str">
        <f>janv!N5</f>
        <v>Soir / autres</v>
      </c>
      <c r="O5" s="71"/>
      <c r="P5" s="72"/>
      <c r="Q5" s="75"/>
      <c r="R5" s="58"/>
      <c r="S5" s="76"/>
      <c r="T5" s="77"/>
      <c r="U5" s="78"/>
      <c r="V5" s="230" t="str">
        <f>janv!V5</f>
        <v>Répartition par</v>
      </c>
      <c r="W5" s="231"/>
      <c r="X5" s="231"/>
      <c r="Y5" s="232"/>
      <c r="Z5" s="233"/>
      <c r="AA5" s="14" t="str">
        <f>janv!AA5</f>
        <v>Vacances année</v>
      </c>
      <c r="AB5" s="234"/>
      <c r="AC5" s="235" t="str">
        <f>janv!AC5</f>
        <v>Comp.</v>
      </c>
      <c r="AD5" s="236" t="str">
        <f>janv!AD5</f>
        <v>Maladie</v>
      </c>
      <c r="AE5" s="236" t="str">
        <f>janv!AE5</f>
        <v>Maladie</v>
      </c>
      <c r="AF5" s="2" t="str">
        <f>janv!AF5</f>
        <v>Autre</v>
      </c>
      <c r="AG5" s="237"/>
      <c r="AH5" s="238"/>
      <c r="AI5" s="239"/>
      <c r="AJ5" s="240" t="str">
        <f>janv!AJ5</f>
        <v>vali-</v>
      </c>
    </row>
    <row r="6" spans="1:37" ht="13.5" thickBot="1" x14ac:dyDescent="0.25">
      <c r="A6" s="173"/>
      <c r="B6" s="1"/>
      <c r="C6" s="168"/>
      <c r="D6" s="56"/>
      <c r="E6" s="13"/>
      <c r="F6" s="79" t="str">
        <f>janv!F6</f>
        <v>arrivée</v>
      </c>
      <c r="G6" s="80"/>
      <c r="H6" s="81" t="str">
        <f>janv!H6</f>
        <v>départ</v>
      </c>
      <c r="I6" s="80"/>
      <c r="J6" s="81" t="str">
        <f>janv!J6</f>
        <v>arrivée</v>
      </c>
      <c r="K6" s="80"/>
      <c r="L6" s="81" t="str">
        <f>janv!L6</f>
        <v>départ</v>
      </c>
      <c r="M6" s="82"/>
      <c r="N6" s="81" t="str">
        <f>janv!N6</f>
        <v>arrivée</v>
      </c>
      <c r="O6" s="80"/>
      <c r="P6" s="81" t="str">
        <f>janv!P6</f>
        <v>départ</v>
      </c>
      <c r="Q6" s="83"/>
      <c r="R6" s="57"/>
      <c r="S6" s="76" t="str">
        <f>janv!S6</f>
        <v>TOTAL</v>
      </c>
      <c r="T6" s="84"/>
      <c r="U6" s="78" t="str">
        <f>janv!U6</f>
        <v>TOTAL</v>
      </c>
      <c r="V6" s="241" t="str">
        <f>janv!V6</f>
        <v>secteur d'activité</v>
      </c>
      <c r="W6" s="242"/>
      <c r="X6" s="242"/>
      <c r="Y6" s="243"/>
      <c r="Z6" s="244" t="str">
        <f>janv!Z6</f>
        <v>(1/10)</v>
      </c>
      <c r="AA6" s="164" t="str">
        <f>janv!AA6</f>
        <v>courante</v>
      </c>
      <c r="AB6" s="85" t="str">
        <f>janv!AB6</f>
        <v>préc.</v>
      </c>
      <c r="AC6" s="235" t="str">
        <f>janv!AC6</f>
        <v>HS</v>
      </c>
      <c r="AD6" s="245" t="str">
        <f>janv!AD6</f>
        <v>(sans médecin)</v>
      </c>
      <c r="AE6" s="245" t="str">
        <f>janv!AE6</f>
        <v>(médecin)</v>
      </c>
      <c r="AF6" s="246"/>
      <c r="AG6" s="87"/>
      <c r="AH6" s="88"/>
      <c r="AI6" s="89" t="str">
        <f>janv!AI6</f>
        <v>TOTAL</v>
      </c>
      <c r="AJ6" s="247" t="str">
        <f>janv!AJ6</f>
        <v>dées</v>
      </c>
    </row>
    <row r="7" spans="1:37" ht="13.5" thickBot="1" x14ac:dyDescent="0.25">
      <c r="A7" s="174" t="str">
        <f>janv!A7</f>
        <v>Jour</v>
      </c>
      <c r="B7" s="90"/>
      <c r="C7" s="91" t="s">
        <v>200</v>
      </c>
      <c r="D7" s="489" t="s">
        <v>201</v>
      </c>
      <c r="E7" s="488" t="s">
        <v>202</v>
      </c>
      <c r="F7" s="92" t="str">
        <f>janv!F7</f>
        <v>h</v>
      </c>
      <c r="G7" s="93" t="str">
        <f>janv!G7</f>
        <v>mm</v>
      </c>
      <c r="H7" s="94" t="str">
        <f>janv!H7</f>
        <v>h</v>
      </c>
      <c r="I7" s="93" t="str">
        <f>janv!I7</f>
        <v>mm</v>
      </c>
      <c r="J7" s="94" t="str">
        <f>janv!J7</f>
        <v>h</v>
      </c>
      <c r="K7" s="93" t="str">
        <f>janv!K7</f>
        <v>mm</v>
      </c>
      <c r="L7" s="94" t="str">
        <f>janv!L7</f>
        <v>h</v>
      </c>
      <c r="M7" s="93" t="str">
        <f>janv!M7</f>
        <v>mm</v>
      </c>
      <c r="N7" s="95" t="str">
        <f>janv!N7</f>
        <v>h</v>
      </c>
      <c r="O7" s="93" t="str">
        <f>janv!O7</f>
        <v>mm</v>
      </c>
      <c r="P7" s="96" t="str">
        <f>janv!P7</f>
        <v>h</v>
      </c>
      <c r="Q7" s="97" t="str">
        <f>janv!Q7</f>
        <v>mm</v>
      </c>
      <c r="R7" s="98"/>
      <c r="S7" s="99" t="str">
        <f>janv!S7</f>
        <v>h</v>
      </c>
      <c r="T7" s="100" t="str">
        <f>janv!T7</f>
        <v>mm</v>
      </c>
      <c r="U7" s="101" t="str">
        <f>janv!U7</f>
        <v>(1/100)</v>
      </c>
      <c r="V7" s="452" t="str">
        <f>janv!V7</f>
        <v>S1</v>
      </c>
      <c r="W7" s="451" t="str">
        <f>janv!W7</f>
        <v>S2</v>
      </c>
      <c r="X7" s="453" t="str">
        <f>janv!X7</f>
        <v>S3</v>
      </c>
      <c r="Y7" s="453" t="str">
        <f>janv!Y7</f>
        <v>S4</v>
      </c>
      <c r="Z7" s="102"/>
      <c r="AA7" s="248">
        <f>janv!AA7</f>
        <v>290</v>
      </c>
      <c r="AB7" s="249">
        <f>janv!AB7</f>
        <v>300</v>
      </c>
      <c r="AC7" s="485">
        <f>janv!AC7</f>
        <v>50</v>
      </c>
      <c r="AD7" s="250">
        <f>janv!AD7</f>
        <v>153</v>
      </c>
      <c r="AE7" s="250">
        <f>janv!AE7</f>
        <v>154</v>
      </c>
      <c r="AF7" s="251" t="str">
        <f>janv!AF7</f>
        <v>Heures</v>
      </c>
      <c r="AG7" s="249" t="str">
        <f>janv!AG7</f>
        <v>code</v>
      </c>
      <c r="AH7" s="252"/>
      <c r="AI7" s="253" t="str">
        <f>janv!AI7</f>
        <v>(1/10)</v>
      </c>
      <c r="AJ7" s="103" t="str">
        <f>janv!AJ7</f>
        <v>(1/10)</v>
      </c>
      <c r="AK7" s="491" t="s">
        <v>203</v>
      </c>
    </row>
    <row r="8" spans="1:37" ht="15" x14ac:dyDescent="0.2">
      <c r="A8" s="177">
        <f>B8</f>
        <v>43678</v>
      </c>
      <c r="B8" s="156">
        <f>juil!B38+1</f>
        <v>43678</v>
      </c>
      <c r="C8" s="157"/>
      <c r="D8" s="158">
        <v>1</v>
      </c>
      <c r="E8" s="159"/>
      <c r="F8" s="107"/>
      <c r="G8" s="108"/>
      <c r="H8" s="109"/>
      <c r="I8" s="108"/>
      <c r="J8" s="109"/>
      <c r="K8" s="108"/>
      <c r="L8" s="109"/>
      <c r="M8" s="110"/>
      <c r="N8" s="111"/>
      <c r="O8" s="447"/>
      <c r="P8" s="112"/>
      <c r="Q8" s="449"/>
      <c r="R8" s="113">
        <f>((H8*60)+I8)-((F8*60)+G8)+((L8*60)+M8)-((J8*60)+K8)+((P8*60)+Q8)-((N8*60)+O8)</f>
        <v>0</v>
      </c>
      <c r="S8" s="114">
        <f>INT(R8/60)</f>
        <v>0</v>
      </c>
      <c r="T8" s="115">
        <f>R8-(60*S8)</f>
        <v>0</v>
      </c>
      <c r="U8" s="437">
        <f>S8+ROUND((100/60*T8)/100,2)</f>
        <v>0</v>
      </c>
      <c r="V8" s="116"/>
      <c r="W8" s="117"/>
      <c r="X8" s="118"/>
      <c r="Y8" s="118"/>
      <c r="Z8" s="254" t="str">
        <f>IF((V8+W8+X8+Y8=0),"",IF((V8+W8+X8+Y8)=U8,"OK","ERR"))</f>
        <v/>
      </c>
      <c r="AA8" s="122"/>
      <c r="AB8" s="119"/>
      <c r="AC8" s="120"/>
      <c r="AD8" s="121"/>
      <c r="AE8" s="121"/>
      <c r="AF8" s="122"/>
      <c r="AG8" s="160"/>
      <c r="AH8" s="254" t="str">
        <f>IF((AI8=0),"",IF((U8+AI8)&gt;8.4,"?",""))</f>
        <v/>
      </c>
      <c r="AI8" s="133">
        <f t="shared" ref="AI8:AI38" si="0">SUM(AA8:AF8)</f>
        <v>0</v>
      </c>
      <c r="AJ8" s="133">
        <f t="shared" ref="AJ8:AJ38" si="1">U8+AI8</f>
        <v>0</v>
      </c>
      <c r="AK8" s="492"/>
    </row>
    <row r="9" spans="1:37" ht="15" x14ac:dyDescent="0.2">
      <c r="A9" s="177">
        <f t="shared" ref="A9:A38" si="2">B9</f>
        <v>43679</v>
      </c>
      <c r="B9" s="124">
        <f t="shared" ref="B9:B38" si="3">B8+1</f>
        <v>43679</v>
      </c>
      <c r="C9" s="125">
        <v>1</v>
      </c>
      <c r="D9" s="126"/>
      <c r="E9" s="127"/>
      <c r="F9" s="107"/>
      <c r="G9" s="108"/>
      <c r="H9" s="109"/>
      <c r="I9" s="108"/>
      <c r="J9" s="109"/>
      <c r="K9" s="108"/>
      <c r="L9" s="109"/>
      <c r="M9" s="110"/>
      <c r="N9" s="111"/>
      <c r="O9" s="447"/>
      <c r="P9" s="112"/>
      <c r="Q9" s="449"/>
      <c r="R9" s="113">
        <f t="shared" ref="R9:R38" si="4">((H9*60)+I9)-((F9*60)+G9)+((L9*60)+M9)-((J9*60)+K9)+((P9*60)+Q9)-((N9*60)+O9)</f>
        <v>0</v>
      </c>
      <c r="S9" s="114">
        <f t="shared" ref="S9:S38" si="5">INT(R9/60)</f>
        <v>0</v>
      </c>
      <c r="T9" s="115">
        <f t="shared" ref="T9:T38" si="6">R9-(60*S9)</f>
        <v>0</v>
      </c>
      <c r="U9" s="437">
        <f t="shared" ref="U9:U38" si="7">S9+ROUND((100/60*T9)/100,2)</f>
        <v>0</v>
      </c>
      <c r="V9" s="116"/>
      <c r="W9" s="117"/>
      <c r="X9" s="118"/>
      <c r="Y9" s="118"/>
      <c r="Z9" s="254" t="str">
        <f t="shared" ref="Z9:Z38" si="8">IF((V9+W9+X9+Y9=0),"",IF((V9+W9+X9+Y9)=U9,"OK","ERR"))</f>
        <v/>
      </c>
      <c r="AA9" s="131"/>
      <c r="AB9" s="128"/>
      <c r="AC9" s="129"/>
      <c r="AD9" s="130"/>
      <c r="AE9" s="130"/>
      <c r="AF9" s="131"/>
      <c r="AG9" s="132"/>
      <c r="AH9" s="254" t="str">
        <f t="shared" ref="AH9:AH38" si="9">IF((AI9=0),"",IF((U9+AI9)&gt;8.4,"?",""))</f>
        <v/>
      </c>
      <c r="AI9" s="133">
        <f t="shared" si="0"/>
        <v>0</v>
      </c>
      <c r="AJ9" s="133">
        <f t="shared" si="1"/>
        <v>0</v>
      </c>
      <c r="AK9" s="492"/>
    </row>
    <row r="10" spans="1:37" ht="15" x14ac:dyDescent="0.2">
      <c r="A10" s="177">
        <f t="shared" si="2"/>
        <v>43680</v>
      </c>
      <c r="B10" s="124">
        <f t="shared" si="3"/>
        <v>43680</v>
      </c>
      <c r="C10" s="125"/>
      <c r="D10" s="126"/>
      <c r="E10" s="127"/>
      <c r="F10" s="107"/>
      <c r="G10" s="108"/>
      <c r="H10" s="109"/>
      <c r="I10" s="108"/>
      <c r="J10" s="109"/>
      <c r="K10" s="108"/>
      <c r="L10" s="109"/>
      <c r="M10" s="110"/>
      <c r="N10" s="111"/>
      <c r="O10" s="447"/>
      <c r="P10" s="112"/>
      <c r="Q10" s="449"/>
      <c r="R10" s="113">
        <f t="shared" si="4"/>
        <v>0</v>
      </c>
      <c r="S10" s="114">
        <f t="shared" si="5"/>
        <v>0</v>
      </c>
      <c r="T10" s="115">
        <f t="shared" si="6"/>
        <v>0</v>
      </c>
      <c r="U10" s="437">
        <f t="shared" si="7"/>
        <v>0</v>
      </c>
      <c r="V10" s="116"/>
      <c r="W10" s="117"/>
      <c r="X10" s="118"/>
      <c r="Y10" s="118"/>
      <c r="Z10" s="254" t="str">
        <f t="shared" si="8"/>
        <v/>
      </c>
      <c r="AA10" s="131"/>
      <c r="AB10" s="128"/>
      <c r="AC10" s="129"/>
      <c r="AD10" s="130"/>
      <c r="AE10" s="130"/>
      <c r="AF10" s="131"/>
      <c r="AG10" s="132"/>
      <c r="AH10" s="254" t="str">
        <f t="shared" si="9"/>
        <v/>
      </c>
      <c r="AI10" s="133">
        <f t="shared" si="0"/>
        <v>0</v>
      </c>
      <c r="AJ10" s="133">
        <f t="shared" si="1"/>
        <v>0</v>
      </c>
      <c r="AK10" s="493"/>
    </row>
    <row r="11" spans="1:37" ht="15" x14ac:dyDescent="0.2">
      <c r="A11" s="177">
        <f t="shared" si="2"/>
        <v>43681</v>
      </c>
      <c r="B11" s="124">
        <f t="shared" si="3"/>
        <v>43681</v>
      </c>
      <c r="C11" s="125"/>
      <c r="D11" s="126"/>
      <c r="E11" s="127"/>
      <c r="F11" s="107"/>
      <c r="G11" s="108"/>
      <c r="H11" s="109"/>
      <c r="I11" s="108"/>
      <c r="J11" s="109"/>
      <c r="K11" s="108"/>
      <c r="L11" s="109"/>
      <c r="M11" s="110"/>
      <c r="N11" s="111"/>
      <c r="O11" s="447"/>
      <c r="P11" s="112"/>
      <c r="Q11" s="449"/>
      <c r="R11" s="113">
        <f t="shared" si="4"/>
        <v>0</v>
      </c>
      <c r="S11" s="114">
        <f t="shared" si="5"/>
        <v>0</v>
      </c>
      <c r="T11" s="115">
        <f t="shared" si="6"/>
        <v>0</v>
      </c>
      <c r="U11" s="437">
        <f t="shared" si="7"/>
        <v>0</v>
      </c>
      <c r="V11" s="116"/>
      <c r="W11" s="117"/>
      <c r="X11" s="118"/>
      <c r="Y11" s="118"/>
      <c r="Z11" s="254" t="str">
        <f t="shared" si="8"/>
        <v/>
      </c>
      <c r="AA11" s="131"/>
      <c r="AB11" s="128"/>
      <c r="AC11" s="129"/>
      <c r="AD11" s="130"/>
      <c r="AE11" s="130"/>
      <c r="AF11" s="131"/>
      <c r="AG11" s="132"/>
      <c r="AH11" s="254" t="str">
        <f t="shared" si="9"/>
        <v/>
      </c>
      <c r="AI11" s="133">
        <f t="shared" si="0"/>
        <v>0</v>
      </c>
      <c r="AJ11" s="133">
        <f t="shared" si="1"/>
        <v>0</v>
      </c>
      <c r="AK11" s="492"/>
    </row>
    <row r="12" spans="1:37" ht="15" x14ac:dyDescent="0.2">
      <c r="A12" s="177">
        <f t="shared" si="2"/>
        <v>43682</v>
      </c>
      <c r="B12" s="124">
        <f t="shared" si="3"/>
        <v>43682</v>
      </c>
      <c r="C12" s="125">
        <v>1</v>
      </c>
      <c r="D12" s="126"/>
      <c r="E12" s="127"/>
      <c r="F12" s="107"/>
      <c r="G12" s="108"/>
      <c r="H12" s="109"/>
      <c r="I12" s="108"/>
      <c r="J12" s="109"/>
      <c r="K12" s="108"/>
      <c r="L12" s="109"/>
      <c r="M12" s="110"/>
      <c r="N12" s="111"/>
      <c r="O12" s="447"/>
      <c r="P12" s="112"/>
      <c r="Q12" s="449"/>
      <c r="R12" s="113">
        <f t="shared" si="4"/>
        <v>0</v>
      </c>
      <c r="S12" s="114">
        <f t="shared" si="5"/>
        <v>0</v>
      </c>
      <c r="T12" s="115">
        <f t="shared" si="6"/>
        <v>0</v>
      </c>
      <c r="U12" s="437">
        <f t="shared" si="7"/>
        <v>0</v>
      </c>
      <c r="V12" s="116"/>
      <c r="W12" s="117"/>
      <c r="X12" s="118"/>
      <c r="Y12" s="118"/>
      <c r="Z12" s="254" t="str">
        <f t="shared" si="8"/>
        <v/>
      </c>
      <c r="AA12" s="131"/>
      <c r="AB12" s="128"/>
      <c r="AC12" s="129"/>
      <c r="AD12" s="130"/>
      <c r="AE12" s="130"/>
      <c r="AF12" s="131"/>
      <c r="AG12" s="132"/>
      <c r="AH12" s="254" t="str">
        <f t="shared" si="9"/>
        <v/>
      </c>
      <c r="AI12" s="133">
        <f t="shared" si="0"/>
        <v>0</v>
      </c>
      <c r="AJ12" s="133">
        <f t="shared" si="1"/>
        <v>0</v>
      </c>
      <c r="AK12" s="492"/>
    </row>
    <row r="13" spans="1:37" ht="15" x14ac:dyDescent="0.2">
      <c r="A13" s="177">
        <f t="shared" si="2"/>
        <v>43683</v>
      </c>
      <c r="B13" s="124">
        <f t="shared" si="3"/>
        <v>43683</v>
      </c>
      <c r="C13" s="125">
        <v>1</v>
      </c>
      <c r="D13" s="126"/>
      <c r="E13" s="127"/>
      <c r="F13" s="107"/>
      <c r="G13" s="108"/>
      <c r="H13" s="109"/>
      <c r="I13" s="108"/>
      <c r="J13" s="109"/>
      <c r="K13" s="108"/>
      <c r="L13" s="109"/>
      <c r="M13" s="110"/>
      <c r="N13" s="111"/>
      <c r="O13" s="447"/>
      <c r="P13" s="112"/>
      <c r="Q13" s="449"/>
      <c r="R13" s="113">
        <f t="shared" si="4"/>
        <v>0</v>
      </c>
      <c r="S13" s="114">
        <f t="shared" si="5"/>
        <v>0</v>
      </c>
      <c r="T13" s="115">
        <f t="shared" si="6"/>
        <v>0</v>
      </c>
      <c r="U13" s="437">
        <f t="shared" si="7"/>
        <v>0</v>
      </c>
      <c r="V13" s="116"/>
      <c r="W13" s="117"/>
      <c r="X13" s="118"/>
      <c r="Y13" s="118"/>
      <c r="Z13" s="254" t="str">
        <f t="shared" si="8"/>
        <v/>
      </c>
      <c r="AA13" s="131"/>
      <c r="AB13" s="128"/>
      <c r="AC13" s="129"/>
      <c r="AD13" s="130"/>
      <c r="AE13" s="130"/>
      <c r="AF13" s="131"/>
      <c r="AG13" s="132"/>
      <c r="AH13" s="254" t="str">
        <f t="shared" si="9"/>
        <v/>
      </c>
      <c r="AI13" s="133">
        <f t="shared" si="0"/>
        <v>0</v>
      </c>
      <c r="AJ13" s="133">
        <f t="shared" si="1"/>
        <v>0</v>
      </c>
      <c r="AK13" s="492"/>
    </row>
    <row r="14" spans="1:37" ht="15" x14ac:dyDescent="0.2">
      <c r="A14" s="177">
        <f t="shared" si="2"/>
        <v>43684</v>
      </c>
      <c r="B14" s="124">
        <f t="shared" si="3"/>
        <v>43684</v>
      </c>
      <c r="C14" s="125">
        <v>1</v>
      </c>
      <c r="D14" s="126"/>
      <c r="E14" s="127"/>
      <c r="F14" s="107"/>
      <c r="G14" s="108"/>
      <c r="H14" s="109"/>
      <c r="I14" s="108"/>
      <c r="J14" s="109"/>
      <c r="K14" s="108"/>
      <c r="L14" s="109"/>
      <c r="M14" s="110"/>
      <c r="N14" s="111"/>
      <c r="O14" s="447"/>
      <c r="P14" s="112"/>
      <c r="Q14" s="449"/>
      <c r="R14" s="113">
        <f t="shared" si="4"/>
        <v>0</v>
      </c>
      <c r="S14" s="114">
        <f t="shared" si="5"/>
        <v>0</v>
      </c>
      <c r="T14" s="115">
        <f t="shared" si="6"/>
        <v>0</v>
      </c>
      <c r="U14" s="437">
        <f t="shared" si="7"/>
        <v>0</v>
      </c>
      <c r="V14" s="116"/>
      <c r="W14" s="117"/>
      <c r="X14" s="118"/>
      <c r="Y14" s="118"/>
      <c r="Z14" s="254" t="str">
        <f t="shared" si="8"/>
        <v/>
      </c>
      <c r="AA14" s="131"/>
      <c r="AB14" s="128"/>
      <c r="AC14" s="129"/>
      <c r="AD14" s="130"/>
      <c r="AE14" s="130"/>
      <c r="AF14" s="131"/>
      <c r="AG14" s="132"/>
      <c r="AH14" s="254" t="str">
        <f t="shared" si="9"/>
        <v/>
      </c>
      <c r="AI14" s="133">
        <f t="shared" si="0"/>
        <v>0</v>
      </c>
      <c r="AJ14" s="133">
        <f t="shared" si="1"/>
        <v>0</v>
      </c>
      <c r="AK14" s="492"/>
    </row>
    <row r="15" spans="1:37" ht="15" x14ac:dyDescent="0.2">
      <c r="A15" s="177">
        <f t="shared" si="2"/>
        <v>43685</v>
      </c>
      <c r="B15" s="124">
        <f t="shared" si="3"/>
        <v>43685</v>
      </c>
      <c r="C15" s="125">
        <v>1</v>
      </c>
      <c r="D15" s="126"/>
      <c r="E15" s="127"/>
      <c r="F15" s="107"/>
      <c r="G15" s="108"/>
      <c r="H15" s="109"/>
      <c r="I15" s="108"/>
      <c r="J15" s="109"/>
      <c r="K15" s="108"/>
      <c r="L15" s="109"/>
      <c r="M15" s="110"/>
      <c r="N15" s="111"/>
      <c r="O15" s="447"/>
      <c r="P15" s="112"/>
      <c r="Q15" s="449"/>
      <c r="R15" s="113">
        <f t="shared" si="4"/>
        <v>0</v>
      </c>
      <c r="S15" s="114">
        <f t="shared" si="5"/>
        <v>0</v>
      </c>
      <c r="T15" s="115">
        <f t="shared" si="6"/>
        <v>0</v>
      </c>
      <c r="U15" s="437">
        <f t="shared" si="7"/>
        <v>0</v>
      </c>
      <c r="V15" s="116"/>
      <c r="W15" s="117"/>
      <c r="X15" s="118"/>
      <c r="Y15" s="118"/>
      <c r="Z15" s="254" t="str">
        <f t="shared" si="8"/>
        <v/>
      </c>
      <c r="AA15" s="131"/>
      <c r="AB15" s="128"/>
      <c r="AC15" s="129"/>
      <c r="AD15" s="130"/>
      <c r="AE15" s="130"/>
      <c r="AF15" s="131"/>
      <c r="AG15" s="132"/>
      <c r="AH15" s="254" t="str">
        <f t="shared" si="9"/>
        <v/>
      </c>
      <c r="AI15" s="133">
        <f t="shared" si="0"/>
        <v>0</v>
      </c>
      <c r="AJ15" s="133">
        <f t="shared" si="1"/>
        <v>0</v>
      </c>
      <c r="AK15" s="492"/>
    </row>
    <row r="16" spans="1:37" ht="15" x14ac:dyDescent="0.2">
      <c r="A16" s="177">
        <f t="shared" si="2"/>
        <v>43686</v>
      </c>
      <c r="B16" s="124">
        <f t="shared" si="3"/>
        <v>43686</v>
      </c>
      <c r="C16" s="125">
        <v>1</v>
      </c>
      <c r="D16" s="126"/>
      <c r="E16" s="127"/>
      <c r="F16" s="107"/>
      <c r="G16" s="108"/>
      <c r="H16" s="109"/>
      <c r="I16" s="108"/>
      <c r="J16" s="109"/>
      <c r="K16" s="108"/>
      <c r="L16" s="109"/>
      <c r="M16" s="110"/>
      <c r="N16" s="111"/>
      <c r="O16" s="447"/>
      <c r="P16" s="112"/>
      <c r="Q16" s="449"/>
      <c r="R16" s="113">
        <f t="shared" si="4"/>
        <v>0</v>
      </c>
      <c r="S16" s="114">
        <f t="shared" si="5"/>
        <v>0</v>
      </c>
      <c r="T16" s="115">
        <f t="shared" si="6"/>
        <v>0</v>
      </c>
      <c r="U16" s="437">
        <f t="shared" si="7"/>
        <v>0</v>
      </c>
      <c r="V16" s="116"/>
      <c r="W16" s="117"/>
      <c r="X16" s="118"/>
      <c r="Y16" s="118"/>
      <c r="Z16" s="254" t="str">
        <f t="shared" si="8"/>
        <v/>
      </c>
      <c r="AA16" s="131"/>
      <c r="AB16" s="128"/>
      <c r="AC16" s="129"/>
      <c r="AD16" s="130"/>
      <c r="AE16" s="130"/>
      <c r="AF16" s="131"/>
      <c r="AG16" s="132"/>
      <c r="AH16" s="254" t="str">
        <f t="shared" si="9"/>
        <v/>
      </c>
      <c r="AI16" s="133">
        <f t="shared" si="0"/>
        <v>0</v>
      </c>
      <c r="AJ16" s="133">
        <f t="shared" si="1"/>
        <v>0</v>
      </c>
      <c r="AK16" s="492"/>
    </row>
    <row r="17" spans="1:37" ht="15" x14ac:dyDescent="0.2">
      <c r="A17" s="177">
        <f t="shared" si="2"/>
        <v>43687</v>
      </c>
      <c r="B17" s="124">
        <f t="shared" si="3"/>
        <v>43687</v>
      </c>
      <c r="C17" s="125"/>
      <c r="D17" s="126"/>
      <c r="E17" s="127"/>
      <c r="F17" s="107"/>
      <c r="G17" s="108"/>
      <c r="H17" s="109"/>
      <c r="I17" s="108"/>
      <c r="J17" s="109"/>
      <c r="K17" s="108"/>
      <c r="L17" s="109"/>
      <c r="M17" s="110"/>
      <c r="N17" s="111"/>
      <c r="O17" s="447"/>
      <c r="P17" s="112"/>
      <c r="Q17" s="449"/>
      <c r="R17" s="113">
        <f t="shared" si="4"/>
        <v>0</v>
      </c>
      <c r="S17" s="114">
        <f t="shared" si="5"/>
        <v>0</v>
      </c>
      <c r="T17" s="115">
        <f t="shared" si="6"/>
        <v>0</v>
      </c>
      <c r="U17" s="437">
        <f t="shared" si="7"/>
        <v>0</v>
      </c>
      <c r="V17" s="116"/>
      <c r="W17" s="117"/>
      <c r="X17" s="118"/>
      <c r="Y17" s="118"/>
      <c r="Z17" s="254" t="str">
        <f t="shared" si="8"/>
        <v/>
      </c>
      <c r="AA17" s="131"/>
      <c r="AB17" s="128"/>
      <c r="AC17" s="129"/>
      <c r="AD17" s="130"/>
      <c r="AE17" s="130"/>
      <c r="AF17" s="131"/>
      <c r="AG17" s="132"/>
      <c r="AH17" s="254" t="str">
        <f t="shared" si="9"/>
        <v/>
      </c>
      <c r="AI17" s="133">
        <f t="shared" si="0"/>
        <v>0</v>
      </c>
      <c r="AJ17" s="133">
        <f t="shared" si="1"/>
        <v>0</v>
      </c>
      <c r="AK17" s="492"/>
    </row>
    <row r="18" spans="1:37" ht="15" x14ac:dyDescent="0.2">
      <c r="A18" s="177">
        <f t="shared" si="2"/>
        <v>43688</v>
      </c>
      <c r="B18" s="124">
        <f t="shared" si="3"/>
        <v>43688</v>
      </c>
      <c r="C18" s="125"/>
      <c r="D18" s="126"/>
      <c r="E18" s="127"/>
      <c r="F18" s="107"/>
      <c r="G18" s="108"/>
      <c r="H18" s="109"/>
      <c r="I18" s="108"/>
      <c r="J18" s="109"/>
      <c r="K18" s="108"/>
      <c r="L18" s="109"/>
      <c r="M18" s="110"/>
      <c r="N18" s="111"/>
      <c r="O18" s="447"/>
      <c r="P18" s="112"/>
      <c r="Q18" s="449"/>
      <c r="R18" s="113">
        <f t="shared" si="4"/>
        <v>0</v>
      </c>
      <c r="S18" s="114">
        <f t="shared" si="5"/>
        <v>0</v>
      </c>
      <c r="T18" s="115">
        <f t="shared" si="6"/>
        <v>0</v>
      </c>
      <c r="U18" s="437">
        <f t="shared" si="7"/>
        <v>0</v>
      </c>
      <c r="V18" s="116"/>
      <c r="W18" s="117"/>
      <c r="X18" s="118"/>
      <c r="Y18" s="118"/>
      <c r="Z18" s="254" t="str">
        <f t="shared" si="8"/>
        <v/>
      </c>
      <c r="AA18" s="131"/>
      <c r="AB18" s="128"/>
      <c r="AC18" s="129"/>
      <c r="AD18" s="130"/>
      <c r="AE18" s="130"/>
      <c r="AF18" s="131"/>
      <c r="AG18" s="132"/>
      <c r="AH18" s="254" t="str">
        <f t="shared" si="9"/>
        <v/>
      </c>
      <c r="AI18" s="133">
        <f t="shared" si="0"/>
        <v>0</v>
      </c>
      <c r="AJ18" s="133">
        <f t="shared" si="1"/>
        <v>0</v>
      </c>
      <c r="AK18" s="492"/>
    </row>
    <row r="19" spans="1:37" ht="15" x14ac:dyDescent="0.2">
      <c r="A19" s="177">
        <f t="shared" si="2"/>
        <v>43689</v>
      </c>
      <c r="B19" s="124">
        <f t="shared" si="3"/>
        <v>43689</v>
      </c>
      <c r="C19" s="125">
        <v>1</v>
      </c>
      <c r="D19" s="126"/>
      <c r="E19" s="127"/>
      <c r="F19" s="107"/>
      <c r="G19" s="108"/>
      <c r="H19" s="109"/>
      <c r="I19" s="108"/>
      <c r="J19" s="109"/>
      <c r="K19" s="108"/>
      <c r="L19" s="109"/>
      <c r="M19" s="110"/>
      <c r="N19" s="111"/>
      <c r="O19" s="447"/>
      <c r="P19" s="112"/>
      <c r="Q19" s="449"/>
      <c r="R19" s="113">
        <f t="shared" si="4"/>
        <v>0</v>
      </c>
      <c r="S19" s="114">
        <f t="shared" si="5"/>
        <v>0</v>
      </c>
      <c r="T19" s="115">
        <f t="shared" si="6"/>
        <v>0</v>
      </c>
      <c r="U19" s="437">
        <f t="shared" si="7"/>
        <v>0</v>
      </c>
      <c r="V19" s="116"/>
      <c r="W19" s="117"/>
      <c r="X19" s="118"/>
      <c r="Y19" s="118"/>
      <c r="Z19" s="254" t="str">
        <f t="shared" si="8"/>
        <v/>
      </c>
      <c r="AA19" s="131"/>
      <c r="AB19" s="128"/>
      <c r="AC19" s="129"/>
      <c r="AD19" s="130"/>
      <c r="AE19" s="130"/>
      <c r="AF19" s="131"/>
      <c r="AG19" s="132"/>
      <c r="AH19" s="254" t="str">
        <f t="shared" si="9"/>
        <v/>
      </c>
      <c r="AI19" s="133">
        <f t="shared" si="0"/>
        <v>0</v>
      </c>
      <c r="AJ19" s="133">
        <f t="shared" si="1"/>
        <v>0</v>
      </c>
      <c r="AK19" s="492"/>
    </row>
    <row r="20" spans="1:37" ht="15" x14ac:dyDescent="0.2">
      <c r="A20" s="177">
        <f t="shared" si="2"/>
        <v>43690</v>
      </c>
      <c r="B20" s="124">
        <f t="shared" si="3"/>
        <v>43690</v>
      </c>
      <c r="C20" s="125">
        <v>1</v>
      </c>
      <c r="D20" s="126"/>
      <c r="E20" s="127"/>
      <c r="F20" s="107"/>
      <c r="G20" s="108"/>
      <c r="H20" s="109"/>
      <c r="I20" s="108"/>
      <c r="J20" s="109"/>
      <c r="K20" s="108"/>
      <c r="L20" s="109"/>
      <c r="M20" s="110"/>
      <c r="N20" s="111"/>
      <c r="O20" s="447"/>
      <c r="P20" s="112"/>
      <c r="Q20" s="449"/>
      <c r="R20" s="113">
        <f t="shared" si="4"/>
        <v>0</v>
      </c>
      <c r="S20" s="114">
        <f t="shared" si="5"/>
        <v>0</v>
      </c>
      <c r="T20" s="115">
        <f t="shared" si="6"/>
        <v>0</v>
      </c>
      <c r="U20" s="437">
        <f t="shared" si="7"/>
        <v>0</v>
      </c>
      <c r="V20" s="116"/>
      <c r="W20" s="117"/>
      <c r="X20" s="118"/>
      <c r="Y20" s="118"/>
      <c r="Z20" s="254" t="str">
        <f t="shared" si="8"/>
        <v/>
      </c>
      <c r="AA20" s="131"/>
      <c r="AB20" s="128"/>
      <c r="AC20" s="129"/>
      <c r="AD20" s="130"/>
      <c r="AE20" s="130"/>
      <c r="AF20" s="131"/>
      <c r="AG20" s="132"/>
      <c r="AH20" s="254" t="str">
        <f t="shared" si="9"/>
        <v/>
      </c>
      <c r="AI20" s="133">
        <f t="shared" si="0"/>
        <v>0</v>
      </c>
      <c r="AJ20" s="133">
        <f t="shared" si="1"/>
        <v>0</v>
      </c>
      <c r="AK20" s="492"/>
    </row>
    <row r="21" spans="1:37" ht="15" x14ac:dyDescent="0.2">
      <c r="A21" s="177">
        <f t="shared" si="2"/>
        <v>43691</v>
      </c>
      <c r="B21" s="124">
        <f t="shared" si="3"/>
        <v>43691</v>
      </c>
      <c r="C21" s="125">
        <v>1</v>
      </c>
      <c r="D21" s="126"/>
      <c r="E21" s="127"/>
      <c r="F21" s="107"/>
      <c r="G21" s="108"/>
      <c r="H21" s="109"/>
      <c r="I21" s="108"/>
      <c r="J21" s="109"/>
      <c r="K21" s="108"/>
      <c r="L21" s="109"/>
      <c r="M21" s="110"/>
      <c r="N21" s="111"/>
      <c r="O21" s="447"/>
      <c r="P21" s="112"/>
      <c r="Q21" s="449"/>
      <c r="R21" s="113">
        <f t="shared" si="4"/>
        <v>0</v>
      </c>
      <c r="S21" s="114">
        <f t="shared" si="5"/>
        <v>0</v>
      </c>
      <c r="T21" s="115">
        <f t="shared" si="6"/>
        <v>0</v>
      </c>
      <c r="U21" s="437">
        <f t="shared" si="7"/>
        <v>0</v>
      </c>
      <c r="V21" s="116"/>
      <c r="W21" s="117"/>
      <c r="X21" s="118"/>
      <c r="Y21" s="118"/>
      <c r="Z21" s="254" t="str">
        <f t="shared" si="8"/>
        <v/>
      </c>
      <c r="AA21" s="131"/>
      <c r="AB21" s="128"/>
      <c r="AC21" s="129"/>
      <c r="AD21" s="130"/>
      <c r="AE21" s="130"/>
      <c r="AF21" s="131"/>
      <c r="AG21" s="132"/>
      <c r="AH21" s="254" t="str">
        <f t="shared" si="9"/>
        <v/>
      </c>
      <c r="AI21" s="133">
        <f t="shared" si="0"/>
        <v>0</v>
      </c>
      <c r="AJ21" s="133">
        <f t="shared" si="1"/>
        <v>0</v>
      </c>
      <c r="AK21" s="492"/>
    </row>
    <row r="22" spans="1:37" ht="15" x14ac:dyDescent="0.2">
      <c r="A22" s="177">
        <f t="shared" si="2"/>
        <v>43692</v>
      </c>
      <c r="B22" s="124">
        <f t="shared" si="3"/>
        <v>43692</v>
      </c>
      <c r="C22" s="125"/>
      <c r="D22" s="126">
        <v>1</v>
      </c>
      <c r="E22" s="127"/>
      <c r="F22" s="107"/>
      <c r="G22" s="108"/>
      <c r="H22" s="109"/>
      <c r="I22" s="108"/>
      <c r="J22" s="109"/>
      <c r="K22" s="108"/>
      <c r="L22" s="109"/>
      <c r="M22" s="110"/>
      <c r="N22" s="111"/>
      <c r="O22" s="447"/>
      <c r="P22" s="112"/>
      <c r="Q22" s="449"/>
      <c r="R22" s="113">
        <f t="shared" si="4"/>
        <v>0</v>
      </c>
      <c r="S22" s="114">
        <f t="shared" si="5"/>
        <v>0</v>
      </c>
      <c r="T22" s="115">
        <f t="shared" si="6"/>
        <v>0</v>
      </c>
      <c r="U22" s="437">
        <f t="shared" si="7"/>
        <v>0</v>
      </c>
      <c r="V22" s="116"/>
      <c r="W22" s="117"/>
      <c r="X22" s="118"/>
      <c r="Y22" s="118"/>
      <c r="Z22" s="254" t="str">
        <f t="shared" si="8"/>
        <v/>
      </c>
      <c r="AA22" s="131"/>
      <c r="AB22" s="128"/>
      <c r="AC22" s="129"/>
      <c r="AD22" s="130"/>
      <c r="AE22" s="130"/>
      <c r="AF22" s="131"/>
      <c r="AG22" s="132"/>
      <c r="AH22" s="254" t="str">
        <f t="shared" si="9"/>
        <v/>
      </c>
      <c r="AI22" s="133">
        <f t="shared" si="0"/>
        <v>0</v>
      </c>
      <c r="AJ22" s="133">
        <f t="shared" si="1"/>
        <v>0</v>
      </c>
      <c r="AK22" s="492"/>
    </row>
    <row r="23" spans="1:37" ht="15" x14ac:dyDescent="0.2">
      <c r="A23" s="177">
        <f t="shared" si="2"/>
        <v>43693</v>
      </c>
      <c r="B23" s="124">
        <f t="shared" si="3"/>
        <v>43693</v>
      </c>
      <c r="C23" s="125">
        <v>1</v>
      </c>
      <c r="D23" s="126"/>
      <c r="E23" s="127"/>
      <c r="F23" s="107"/>
      <c r="G23" s="108"/>
      <c r="H23" s="109"/>
      <c r="I23" s="108"/>
      <c r="J23" s="109"/>
      <c r="K23" s="108"/>
      <c r="L23" s="109"/>
      <c r="M23" s="110"/>
      <c r="N23" s="111"/>
      <c r="O23" s="447"/>
      <c r="P23" s="112"/>
      <c r="Q23" s="449"/>
      <c r="R23" s="113">
        <f t="shared" si="4"/>
        <v>0</v>
      </c>
      <c r="S23" s="114">
        <f t="shared" si="5"/>
        <v>0</v>
      </c>
      <c r="T23" s="115">
        <f t="shared" si="6"/>
        <v>0</v>
      </c>
      <c r="U23" s="437">
        <f t="shared" si="7"/>
        <v>0</v>
      </c>
      <c r="V23" s="116"/>
      <c r="W23" s="117"/>
      <c r="X23" s="118"/>
      <c r="Y23" s="118"/>
      <c r="Z23" s="254" t="str">
        <f t="shared" si="8"/>
        <v/>
      </c>
      <c r="AA23" s="131"/>
      <c r="AB23" s="128"/>
      <c r="AC23" s="129"/>
      <c r="AD23" s="130"/>
      <c r="AE23" s="130"/>
      <c r="AF23" s="131"/>
      <c r="AG23" s="132"/>
      <c r="AH23" s="254" t="str">
        <f t="shared" si="9"/>
        <v/>
      </c>
      <c r="AI23" s="133">
        <f t="shared" si="0"/>
        <v>0</v>
      </c>
      <c r="AJ23" s="133">
        <f t="shared" si="1"/>
        <v>0</v>
      </c>
      <c r="AK23" s="492"/>
    </row>
    <row r="24" spans="1:37" ht="15" x14ac:dyDescent="0.2">
      <c r="A24" s="177">
        <f t="shared" si="2"/>
        <v>43694</v>
      </c>
      <c r="B24" s="124">
        <f t="shared" si="3"/>
        <v>43694</v>
      </c>
      <c r="C24" s="125"/>
      <c r="D24" s="126"/>
      <c r="E24" s="127"/>
      <c r="F24" s="107"/>
      <c r="G24" s="108"/>
      <c r="H24" s="109"/>
      <c r="I24" s="108"/>
      <c r="J24" s="109"/>
      <c r="K24" s="108"/>
      <c r="L24" s="109"/>
      <c r="M24" s="110"/>
      <c r="N24" s="111"/>
      <c r="O24" s="447"/>
      <c r="P24" s="112"/>
      <c r="Q24" s="449"/>
      <c r="R24" s="113">
        <f t="shared" si="4"/>
        <v>0</v>
      </c>
      <c r="S24" s="114">
        <f t="shared" si="5"/>
        <v>0</v>
      </c>
      <c r="T24" s="115">
        <f t="shared" si="6"/>
        <v>0</v>
      </c>
      <c r="U24" s="437">
        <f t="shared" si="7"/>
        <v>0</v>
      </c>
      <c r="V24" s="116"/>
      <c r="W24" s="117"/>
      <c r="X24" s="118"/>
      <c r="Y24" s="118"/>
      <c r="Z24" s="254" t="str">
        <f t="shared" si="8"/>
        <v/>
      </c>
      <c r="AA24" s="131"/>
      <c r="AB24" s="128"/>
      <c r="AC24" s="129"/>
      <c r="AD24" s="130"/>
      <c r="AE24" s="130"/>
      <c r="AF24" s="131"/>
      <c r="AG24" s="132"/>
      <c r="AH24" s="254" t="str">
        <f t="shared" si="9"/>
        <v/>
      </c>
      <c r="AI24" s="133">
        <f t="shared" si="0"/>
        <v>0</v>
      </c>
      <c r="AJ24" s="133">
        <f t="shared" si="1"/>
        <v>0</v>
      </c>
      <c r="AK24" s="492"/>
    </row>
    <row r="25" spans="1:37" ht="15" x14ac:dyDescent="0.2">
      <c r="A25" s="177">
        <f t="shared" si="2"/>
        <v>43695</v>
      </c>
      <c r="B25" s="124">
        <f t="shared" si="3"/>
        <v>43695</v>
      </c>
      <c r="C25" s="125"/>
      <c r="D25" s="126"/>
      <c r="E25" s="127"/>
      <c r="F25" s="107"/>
      <c r="G25" s="108"/>
      <c r="H25" s="109"/>
      <c r="I25" s="108"/>
      <c r="J25" s="109"/>
      <c r="K25" s="108"/>
      <c r="L25" s="109"/>
      <c r="M25" s="110"/>
      <c r="N25" s="111"/>
      <c r="O25" s="447"/>
      <c r="P25" s="112"/>
      <c r="Q25" s="449"/>
      <c r="R25" s="113">
        <f t="shared" si="4"/>
        <v>0</v>
      </c>
      <c r="S25" s="114">
        <f t="shared" si="5"/>
        <v>0</v>
      </c>
      <c r="T25" s="115">
        <f t="shared" si="6"/>
        <v>0</v>
      </c>
      <c r="U25" s="437">
        <f t="shared" si="7"/>
        <v>0</v>
      </c>
      <c r="V25" s="116"/>
      <c r="W25" s="117"/>
      <c r="X25" s="118"/>
      <c r="Y25" s="118"/>
      <c r="Z25" s="254" t="str">
        <f t="shared" si="8"/>
        <v/>
      </c>
      <c r="AA25" s="131"/>
      <c r="AB25" s="128"/>
      <c r="AC25" s="129"/>
      <c r="AD25" s="130"/>
      <c r="AE25" s="130"/>
      <c r="AF25" s="131"/>
      <c r="AG25" s="132"/>
      <c r="AH25" s="254" t="str">
        <f t="shared" si="9"/>
        <v/>
      </c>
      <c r="AI25" s="133">
        <f t="shared" si="0"/>
        <v>0</v>
      </c>
      <c r="AJ25" s="133">
        <f t="shared" si="1"/>
        <v>0</v>
      </c>
      <c r="AK25" s="492"/>
    </row>
    <row r="26" spans="1:37" ht="15" x14ac:dyDescent="0.2">
      <c r="A26" s="177">
        <f t="shared" si="2"/>
        <v>43696</v>
      </c>
      <c r="B26" s="124">
        <f t="shared" si="3"/>
        <v>43696</v>
      </c>
      <c r="C26" s="125">
        <v>1</v>
      </c>
      <c r="D26" s="126"/>
      <c r="E26" s="127"/>
      <c r="F26" s="107"/>
      <c r="G26" s="108"/>
      <c r="H26" s="109"/>
      <c r="I26" s="108"/>
      <c r="J26" s="109"/>
      <c r="K26" s="108"/>
      <c r="L26" s="109"/>
      <c r="M26" s="110"/>
      <c r="N26" s="111"/>
      <c r="O26" s="447"/>
      <c r="P26" s="112"/>
      <c r="Q26" s="449"/>
      <c r="R26" s="113">
        <f t="shared" si="4"/>
        <v>0</v>
      </c>
      <c r="S26" s="114">
        <f t="shared" si="5"/>
        <v>0</v>
      </c>
      <c r="T26" s="115">
        <f t="shared" si="6"/>
        <v>0</v>
      </c>
      <c r="U26" s="437">
        <f t="shared" si="7"/>
        <v>0</v>
      </c>
      <c r="V26" s="116"/>
      <c r="W26" s="117"/>
      <c r="X26" s="118"/>
      <c r="Y26" s="118"/>
      <c r="Z26" s="254" t="str">
        <f t="shared" si="8"/>
        <v/>
      </c>
      <c r="AA26" s="131"/>
      <c r="AB26" s="128"/>
      <c r="AC26" s="129"/>
      <c r="AD26" s="130"/>
      <c r="AE26" s="130"/>
      <c r="AF26" s="131"/>
      <c r="AG26" s="132"/>
      <c r="AH26" s="254" t="str">
        <f t="shared" si="9"/>
        <v/>
      </c>
      <c r="AI26" s="133">
        <f t="shared" si="0"/>
        <v>0</v>
      </c>
      <c r="AJ26" s="133">
        <f t="shared" si="1"/>
        <v>0</v>
      </c>
      <c r="AK26" s="492"/>
    </row>
    <row r="27" spans="1:37" ht="15" x14ac:dyDescent="0.2">
      <c r="A27" s="177">
        <f t="shared" si="2"/>
        <v>43697</v>
      </c>
      <c r="B27" s="124">
        <f t="shared" si="3"/>
        <v>43697</v>
      </c>
      <c r="C27" s="125">
        <v>1</v>
      </c>
      <c r="D27" s="126"/>
      <c r="E27" s="127"/>
      <c r="F27" s="107"/>
      <c r="G27" s="108"/>
      <c r="H27" s="109"/>
      <c r="I27" s="108"/>
      <c r="J27" s="109"/>
      <c r="K27" s="108"/>
      <c r="L27" s="109"/>
      <c r="M27" s="110"/>
      <c r="N27" s="111"/>
      <c r="O27" s="447"/>
      <c r="P27" s="112"/>
      <c r="Q27" s="449"/>
      <c r="R27" s="113">
        <f t="shared" si="4"/>
        <v>0</v>
      </c>
      <c r="S27" s="114">
        <f t="shared" si="5"/>
        <v>0</v>
      </c>
      <c r="T27" s="115">
        <f t="shared" si="6"/>
        <v>0</v>
      </c>
      <c r="U27" s="437">
        <f t="shared" si="7"/>
        <v>0</v>
      </c>
      <c r="V27" s="116"/>
      <c r="W27" s="117"/>
      <c r="X27" s="118"/>
      <c r="Y27" s="118"/>
      <c r="Z27" s="254" t="str">
        <f t="shared" si="8"/>
        <v/>
      </c>
      <c r="AA27" s="131"/>
      <c r="AB27" s="128"/>
      <c r="AC27" s="129"/>
      <c r="AD27" s="130"/>
      <c r="AE27" s="130"/>
      <c r="AF27" s="131"/>
      <c r="AG27" s="132"/>
      <c r="AH27" s="254" t="str">
        <f t="shared" si="9"/>
        <v/>
      </c>
      <c r="AI27" s="133">
        <f t="shared" si="0"/>
        <v>0</v>
      </c>
      <c r="AJ27" s="133">
        <f t="shared" si="1"/>
        <v>0</v>
      </c>
      <c r="AK27" s="492"/>
    </row>
    <row r="28" spans="1:37" ht="15" x14ac:dyDescent="0.2">
      <c r="A28" s="177">
        <f t="shared" si="2"/>
        <v>43698</v>
      </c>
      <c r="B28" s="124">
        <f t="shared" si="3"/>
        <v>43698</v>
      </c>
      <c r="C28" s="125">
        <v>1</v>
      </c>
      <c r="D28" s="126"/>
      <c r="E28" s="127"/>
      <c r="F28" s="107"/>
      <c r="G28" s="108"/>
      <c r="H28" s="109"/>
      <c r="I28" s="108"/>
      <c r="J28" s="109"/>
      <c r="K28" s="108"/>
      <c r="L28" s="109"/>
      <c r="M28" s="110"/>
      <c r="N28" s="111"/>
      <c r="O28" s="447"/>
      <c r="P28" s="112"/>
      <c r="Q28" s="449"/>
      <c r="R28" s="113">
        <f t="shared" si="4"/>
        <v>0</v>
      </c>
      <c r="S28" s="114">
        <f t="shared" si="5"/>
        <v>0</v>
      </c>
      <c r="T28" s="115">
        <f t="shared" si="6"/>
        <v>0</v>
      </c>
      <c r="U28" s="437">
        <f t="shared" si="7"/>
        <v>0</v>
      </c>
      <c r="V28" s="116"/>
      <c r="W28" s="117"/>
      <c r="X28" s="118"/>
      <c r="Y28" s="118"/>
      <c r="Z28" s="254" t="str">
        <f t="shared" si="8"/>
        <v/>
      </c>
      <c r="AA28" s="131"/>
      <c r="AB28" s="128"/>
      <c r="AC28" s="129"/>
      <c r="AD28" s="130"/>
      <c r="AE28" s="130"/>
      <c r="AF28" s="131"/>
      <c r="AG28" s="132"/>
      <c r="AH28" s="254" t="str">
        <f t="shared" si="9"/>
        <v/>
      </c>
      <c r="AI28" s="133">
        <f t="shared" si="0"/>
        <v>0</v>
      </c>
      <c r="AJ28" s="133">
        <f t="shared" si="1"/>
        <v>0</v>
      </c>
      <c r="AK28" s="492"/>
    </row>
    <row r="29" spans="1:37" ht="15" x14ac:dyDescent="0.2">
      <c r="A29" s="177">
        <f t="shared" si="2"/>
        <v>43699</v>
      </c>
      <c r="B29" s="124">
        <f t="shared" si="3"/>
        <v>43699</v>
      </c>
      <c r="C29" s="125">
        <v>1</v>
      </c>
      <c r="D29" s="126"/>
      <c r="E29" s="127"/>
      <c r="F29" s="107"/>
      <c r="G29" s="108"/>
      <c r="H29" s="109"/>
      <c r="I29" s="108"/>
      <c r="J29" s="109"/>
      <c r="K29" s="108"/>
      <c r="L29" s="109"/>
      <c r="M29" s="110"/>
      <c r="N29" s="111"/>
      <c r="O29" s="447"/>
      <c r="P29" s="112"/>
      <c r="Q29" s="449"/>
      <c r="R29" s="113">
        <f t="shared" si="4"/>
        <v>0</v>
      </c>
      <c r="S29" s="114">
        <f t="shared" si="5"/>
        <v>0</v>
      </c>
      <c r="T29" s="115">
        <f t="shared" si="6"/>
        <v>0</v>
      </c>
      <c r="U29" s="437">
        <f t="shared" si="7"/>
        <v>0</v>
      </c>
      <c r="V29" s="116"/>
      <c r="W29" s="117"/>
      <c r="X29" s="118"/>
      <c r="Y29" s="118"/>
      <c r="Z29" s="254" t="str">
        <f t="shared" si="8"/>
        <v/>
      </c>
      <c r="AA29" s="131"/>
      <c r="AB29" s="128"/>
      <c r="AC29" s="129"/>
      <c r="AD29" s="130"/>
      <c r="AE29" s="130"/>
      <c r="AF29" s="131"/>
      <c r="AG29" s="132"/>
      <c r="AH29" s="254" t="str">
        <f t="shared" si="9"/>
        <v/>
      </c>
      <c r="AI29" s="133">
        <f t="shared" si="0"/>
        <v>0</v>
      </c>
      <c r="AJ29" s="133">
        <f t="shared" si="1"/>
        <v>0</v>
      </c>
      <c r="AK29" s="492"/>
    </row>
    <row r="30" spans="1:37" ht="15" x14ac:dyDescent="0.2">
      <c r="A30" s="177">
        <f t="shared" si="2"/>
        <v>43700</v>
      </c>
      <c r="B30" s="124">
        <f t="shared" si="3"/>
        <v>43700</v>
      </c>
      <c r="C30" s="125">
        <v>1</v>
      </c>
      <c r="D30" s="126"/>
      <c r="E30" s="127"/>
      <c r="F30" s="107"/>
      <c r="G30" s="108"/>
      <c r="H30" s="109"/>
      <c r="I30" s="108"/>
      <c r="J30" s="109"/>
      <c r="K30" s="108"/>
      <c r="L30" s="109"/>
      <c r="M30" s="110"/>
      <c r="N30" s="111"/>
      <c r="O30" s="447"/>
      <c r="P30" s="112"/>
      <c r="Q30" s="449"/>
      <c r="R30" s="113">
        <f t="shared" si="4"/>
        <v>0</v>
      </c>
      <c r="S30" s="114">
        <f t="shared" si="5"/>
        <v>0</v>
      </c>
      <c r="T30" s="115">
        <f t="shared" si="6"/>
        <v>0</v>
      </c>
      <c r="U30" s="437">
        <f t="shared" si="7"/>
        <v>0</v>
      </c>
      <c r="V30" s="116"/>
      <c r="W30" s="117"/>
      <c r="X30" s="118"/>
      <c r="Y30" s="118"/>
      <c r="Z30" s="254" t="str">
        <f t="shared" si="8"/>
        <v/>
      </c>
      <c r="AA30" s="131"/>
      <c r="AB30" s="128"/>
      <c r="AC30" s="129"/>
      <c r="AD30" s="130"/>
      <c r="AE30" s="130"/>
      <c r="AF30" s="131"/>
      <c r="AG30" s="132"/>
      <c r="AH30" s="254" t="str">
        <f t="shared" si="9"/>
        <v/>
      </c>
      <c r="AI30" s="133">
        <f t="shared" si="0"/>
        <v>0</v>
      </c>
      <c r="AJ30" s="133">
        <f t="shared" si="1"/>
        <v>0</v>
      </c>
      <c r="AK30" s="492"/>
    </row>
    <row r="31" spans="1:37" ht="15" x14ac:dyDescent="0.2">
      <c r="A31" s="177">
        <f t="shared" si="2"/>
        <v>43701</v>
      </c>
      <c r="B31" s="124">
        <f t="shared" si="3"/>
        <v>43701</v>
      </c>
      <c r="C31" s="125"/>
      <c r="D31" s="126"/>
      <c r="E31" s="127"/>
      <c r="F31" s="107"/>
      <c r="G31" s="108"/>
      <c r="H31" s="109"/>
      <c r="I31" s="108"/>
      <c r="J31" s="109"/>
      <c r="K31" s="108"/>
      <c r="L31" s="109"/>
      <c r="M31" s="110"/>
      <c r="N31" s="111"/>
      <c r="O31" s="447"/>
      <c r="P31" s="112"/>
      <c r="Q31" s="449"/>
      <c r="R31" s="113">
        <f t="shared" si="4"/>
        <v>0</v>
      </c>
      <c r="S31" s="114">
        <f t="shared" si="5"/>
        <v>0</v>
      </c>
      <c r="T31" s="115">
        <f t="shared" si="6"/>
        <v>0</v>
      </c>
      <c r="U31" s="437">
        <f t="shared" si="7"/>
        <v>0</v>
      </c>
      <c r="V31" s="116"/>
      <c r="W31" s="117"/>
      <c r="X31" s="118"/>
      <c r="Y31" s="118"/>
      <c r="Z31" s="254" t="str">
        <f t="shared" si="8"/>
        <v/>
      </c>
      <c r="AA31" s="131"/>
      <c r="AB31" s="128"/>
      <c r="AC31" s="129"/>
      <c r="AD31" s="130"/>
      <c r="AE31" s="130"/>
      <c r="AF31" s="131"/>
      <c r="AG31" s="132"/>
      <c r="AH31" s="254" t="str">
        <f t="shared" si="9"/>
        <v/>
      </c>
      <c r="AI31" s="133">
        <f t="shared" si="0"/>
        <v>0</v>
      </c>
      <c r="AJ31" s="133">
        <f t="shared" si="1"/>
        <v>0</v>
      </c>
      <c r="AK31" s="492"/>
    </row>
    <row r="32" spans="1:37" ht="15" x14ac:dyDescent="0.2">
      <c r="A32" s="177">
        <f t="shared" si="2"/>
        <v>43702</v>
      </c>
      <c r="B32" s="124">
        <f t="shared" si="3"/>
        <v>43702</v>
      </c>
      <c r="C32" s="125"/>
      <c r="D32" s="126"/>
      <c r="E32" s="127"/>
      <c r="F32" s="107"/>
      <c r="G32" s="108"/>
      <c r="H32" s="109"/>
      <c r="I32" s="108"/>
      <c r="J32" s="109"/>
      <c r="K32" s="108"/>
      <c r="L32" s="109"/>
      <c r="M32" s="110"/>
      <c r="N32" s="111"/>
      <c r="O32" s="447"/>
      <c r="P32" s="112"/>
      <c r="Q32" s="449"/>
      <c r="R32" s="113">
        <f t="shared" si="4"/>
        <v>0</v>
      </c>
      <c r="S32" s="114">
        <f t="shared" si="5"/>
        <v>0</v>
      </c>
      <c r="T32" s="115">
        <f t="shared" si="6"/>
        <v>0</v>
      </c>
      <c r="U32" s="437">
        <f t="shared" si="7"/>
        <v>0</v>
      </c>
      <c r="V32" s="116"/>
      <c r="W32" s="117"/>
      <c r="X32" s="118"/>
      <c r="Y32" s="118"/>
      <c r="Z32" s="254" t="str">
        <f t="shared" si="8"/>
        <v/>
      </c>
      <c r="AA32" s="131"/>
      <c r="AB32" s="128"/>
      <c r="AC32" s="129"/>
      <c r="AD32" s="130"/>
      <c r="AE32" s="130"/>
      <c r="AF32" s="131"/>
      <c r="AG32" s="132"/>
      <c r="AH32" s="254" t="str">
        <f t="shared" si="9"/>
        <v/>
      </c>
      <c r="AI32" s="133">
        <f t="shared" si="0"/>
        <v>0</v>
      </c>
      <c r="AJ32" s="133">
        <f t="shared" si="1"/>
        <v>0</v>
      </c>
      <c r="AK32" s="492"/>
    </row>
    <row r="33" spans="1:37" ht="15" x14ac:dyDescent="0.2">
      <c r="A33" s="177">
        <f t="shared" si="2"/>
        <v>43703</v>
      </c>
      <c r="B33" s="124">
        <f t="shared" si="3"/>
        <v>43703</v>
      </c>
      <c r="C33" s="125">
        <v>1</v>
      </c>
      <c r="D33" s="126"/>
      <c r="E33" s="127"/>
      <c r="F33" s="107"/>
      <c r="G33" s="108"/>
      <c r="H33" s="109"/>
      <c r="I33" s="108"/>
      <c r="J33" s="109"/>
      <c r="K33" s="108"/>
      <c r="L33" s="109"/>
      <c r="M33" s="110"/>
      <c r="N33" s="111"/>
      <c r="O33" s="447"/>
      <c r="P33" s="112"/>
      <c r="Q33" s="449"/>
      <c r="R33" s="113">
        <f t="shared" si="4"/>
        <v>0</v>
      </c>
      <c r="S33" s="114">
        <f t="shared" si="5"/>
        <v>0</v>
      </c>
      <c r="T33" s="115">
        <f t="shared" si="6"/>
        <v>0</v>
      </c>
      <c r="U33" s="437">
        <f t="shared" si="7"/>
        <v>0</v>
      </c>
      <c r="V33" s="116"/>
      <c r="W33" s="117"/>
      <c r="X33" s="118"/>
      <c r="Y33" s="118"/>
      <c r="Z33" s="254" t="str">
        <f t="shared" si="8"/>
        <v/>
      </c>
      <c r="AA33" s="131"/>
      <c r="AB33" s="128"/>
      <c r="AC33" s="129"/>
      <c r="AD33" s="130"/>
      <c r="AE33" s="130"/>
      <c r="AF33" s="131"/>
      <c r="AG33" s="132"/>
      <c r="AH33" s="254" t="str">
        <f t="shared" si="9"/>
        <v/>
      </c>
      <c r="AI33" s="133">
        <f t="shared" si="0"/>
        <v>0</v>
      </c>
      <c r="AJ33" s="133">
        <f t="shared" si="1"/>
        <v>0</v>
      </c>
      <c r="AK33" s="492"/>
    </row>
    <row r="34" spans="1:37" ht="15" x14ac:dyDescent="0.2">
      <c r="A34" s="177">
        <f t="shared" si="2"/>
        <v>43704</v>
      </c>
      <c r="B34" s="124">
        <f t="shared" si="3"/>
        <v>43704</v>
      </c>
      <c r="C34" s="125">
        <v>1</v>
      </c>
      <c r="D34" s="126"/>
      <c r="E34" s="127"/>
      <c r="F34" s="107"/>
      <c r="G34" s="108"/>
      <c r="H34" s="109"/>
      <c r="I34" s="108"/>
      <c r="J34" s="109"/>
      <c r="K34" s="108"/>
      <c r="L34" s="109"/>
      <c r="M34" s="110"/>
      <c r="N34" s="111"/>
      <c r="O34" s="447"/>
      <c r="P34" s="112"/>
      <c r="Q34" s="449"/>
      <c r="R34" s="113">
        <f t="shared" si="4"/>
        <v>0</v>
      </c>
      <c r="S34" s="114">
        <f t="shared" si="5"/>
        <v>0</v>
      </c>
      <c r="T34" s="115">
        <f t="shared" si="6"/>
        <v>0</v>
      </c>
      <c r="U34" s="437">
        <f t="shared" si="7"/>
        <v>0</v>
      </c>
      <c r="V34" s="116"/>
      <c r="W34" s="117"/>
      <c r="X34" s="118"/>
      <c r="Y34" s="118"/>
      <c r="Z34" s="254" t="str">
        <f t="shared" si="8"/>
        <v/>
      </c>
      <c r="AA34" s="131"/>
      <c r="AB34" s="128"/>
      <c r="AC34" s="129"/>
      <c r="AD34" s="130"/>
      <c r="AE34" s="130"/>
      <c r="AF34" s="131"/>
      <c r="AG34" s="132"/>
      <c r="AH34" s="254" t="str">
        <f t="shared" si="9"/>
        <v/>
      </c>
      <c r="AI34" s="133">
        <f t="shared" si="0"/>
        <v>0</v>
      </c>
      <c r="AJ34" s="133">
        <f t="shared" si="1"/>
        <v>0</v>
      </c>
      <c r="AK34" s="492"/>
    </row>
    <row r="35" spans="1:37" ht="15" x14ac:dyDescent="0.2">
      <c r="A35" s="177">
        <f t="shared" si="2"/>
        <v>43705</v>
      </c>
      <c r="B35" s="124">
        <f t="shared" si="3"/>
        <v>43705</v>
      </c>
      <c r="C35" s="125">
        <v>1</v>
      </c>
      <c r="D35" s="126"/>
      <c r="E35" s="127"/>
      <c r="F35" s="107"/>
      <c r="G35" s="108"/>
      <c r="H35" s="109"/>
      <c r="I35" s="108"/>
      <c r="J35" s="109"/>
      <c r="K35" s="108"/>
      <c r="L35" s="109"/>
      <c r="M35" s="110"/>
      <c r="N35" s="111"/>
      <c r="O35" s="447"/>
      <c r="P35" s="112"/>
      <c r="Q35" s="449"/>
      <c r="R35" s="113">
        <f t="shared" si="4"/>
        <v>0</v>
      </c>
      <c r="S35" s="114">
        <f t="shared" si="5"/>
        <v>0</v>
      </c>
      <c r="T35" s="115">
        <f t="shared" si="6"/>
        <v>0</v>
      </c>
      <c r="U35" s="437">
        <f t="shared" si="7"/>
        <v>0</v>
      </c>
      <c r="V35" s="116"/>
      <c r="W35" s="117"/>
      <c r="X35" s="118"/>
      <c r="Y35" s="118"/>
      <c r="Z35" s="254" t="str">
        <f t="shared" si="8"/>
        <v/>
      </c>
      <c r="AA35" s="131"/>
      <c r="AB35" s="128"/>
      <c r="AC35" s="129"/>
      <c r="AD35" s="130"/>
      <c r="AE35" s="130"/>
      <c r="AF35" s="131"/>
      <c r="AG35" s="132"/>
      <c r="AH35" s="254" t="str">
        <f t="shared" si="9"/>
        <v/>
      </c>
      <c r="AI35" s="133">
        <f t="shared" si="0"/>
        <v>0</v>
      </c>
      <c r="AJ35" s="133">
        <f t="shared" si="1"/>
        <v>0</v>
      </c>
      <c r="AK35" s="492"/>
    </row>
    <row r="36" spans="1:37" ht="15" x14ac:dyDescent="0.2">
      <c r="A36" s="177">
        <f t="shared" si="2"/>
        <v>43706</v>
      </c>
      <c r="B36" s="124">
        <f t="shared" si="3"/>
        <v>43706</v>
      </c>
      <c r="C36" s="125">
        <v>1</v>
      </c>
      <c r="D36" s="126"/>
      <c r="E36" s="127"/>
      <c r="F36" s="107"/>
      <c r="G36" s="108"/>
      <c r="H36" s="109"/>
      <c r="I36" s="108"/>
      <c r="J36" s="109"/>
      <c r="K36" s="108"/>
      <c r="L36" s="109"/>
      <c r="M36" s="110"/>
      <c r="N36" s="111"/>
      <c r="O36" s="447"/>
      <c r="P36" s="112"/>
      <c r="Q36" s="449"/>
      <c r="R36" s="113">
        <f t="shared" si="4"/>
        <v>0</v>
      </c>
      <c r="S36" s="114">
        <f t="shared" si="5"/>
        <v>0</v>
      </c>
      <c r="T36" s="115">
        <f t="shared" si="6"/>
        <v>0</v>
      </c>
      <c r="U36" s="437">
        <f t="shared" si="7"/>
        <v>0</v>
      </c>
      <c r="V36" s="116"/>
      <c r="W36" s="117"/>
      <c r="X36" s="118"/>
      <c r="Y36" s="118"/>
      <c r="Z36" s="254" t="str">
        <f t="shared" si="8"/>
        <v/>
      </c>
      <c r="AA36" s="131"/>
      <c r="AB36" s="128"/>
      <c r="AC36" s="129"/>
      <c r="AD36" s="130"/>
      <c r="AE36" s="130"/>
      <c r="AF36" s="131"/>
      <c r="AG36" s="132"/>
      <c r="AH36" s="254" t="str">
        <f t="shared" si="9"/>
        <v/>
      </c>
      <c r="AI36" s="133">
        <f t="shared" si="0"/>
        <v>0</v>
      </c>
      <c r="AJ36" s="133">
        <f t="shared" si="1"/>
        <v>0</v>
      </c>
      <c r="AK36" s="492"/>
    </row>
    <row r="37" spans="1:37" ht="15" x14ac:dyDescent="0.2">
      <c r="A37" s="177">
        <f t="shared" si="2"/>
        <v>43707</v>
      </c>
      <c r="B37" s="124">
        <f t="shared" si="3"/>
        <v>43707</v>
      </c>
      <c r="C37" s="125">
        <v>1</v>
      </c>
      <c r="D37" s="126"/>
      <c r="E37" s="127"/>
      <c r="F37" s="107"/>
      <c r="G37" s="108"/>
      <c r="H37" s="109"/>
      <c r="I37" s="108"/>
      <c r="J37" s="109"/>
      <c r="K37" s="108"/>
      <c r="L37" s="109"/>
      <c r="M37" s="110"/>
      <c r="N37" s="111"/>
      <c r="O37" s="447"/>
      <c r="P37" s="112"/>
      <c r="Q37" s="449"/>
      <c r="R37" s="113">
        <f t="shared" si="4"/>
        <v>0</v>
      </c>
      <c r="S37" s="114">
        <f t="shared" si="5"/>
        <v>0</v>
      </c>
      <c r="T37" s="115">
        <f t="shared" si="6"/>
        <v>0</v>
      </c>
      <c r="U37" s="437">
        <f t="shared" si="7"/>
        <v>0</v>
      </c>
      <c r="V37" s="116"/>
      <c r="W37" s="117"/>
      <c r="X37" s="118"/>
      <c r="Y37" s="118"/>
      <c r="Z37" s="254" t="str">
        <f t="shared" si="8"/>
        <v/>
      </c>
      <c r="AA37" s="131"/>
      <c r="AB37" s="128"/>
      <c r="AC37" s="129"/>
      <c r="AD37" s="130"/>
      <c r="AE37" s="130"/>
      <c r="AF37" s="131"/>
      <c r="AG37" s="132"/>
      <c r="AH37" s="254" t="str">
        <f t="shared" si="9"/>
        <v/>
      </c>
      <c r="AI37" s="133">
        <f t="shared" si="0"/>
        <v>0</v>
      </c>
      <c r="AJ37" s="133">
        <f t="shared" si="1"/>
        <v>0</v>
      </c>
      <c r="AK37" s="492"/>
    </row>
    <row r="38" spans="1:37" ht="15.75" thickBot="1" x14ac:dyDescent="0.25">
      <c r="A38" s="176">
        <f t="shared" si="2"/>
        <v>43708</v>
      </c>
      <c r="B38" s="134">
        <f t="shared" si="3"/>
        <v>43708</v>
      </c>
      <c r="C38" s="135"/>
      <c r="D38" s="136"/>
      <c r="E38" s="137"/>
      <c r="F38" s="138"/>
      <c r="G38" s="139"/>
      <c r="H38" s="140"/>
      <c r="I38" s="139"/>
      <c r="J38" s="140"/>
      <c r="K38" s="139"/>
      <c r="L38" s="140"/>
      <c r="M38" s="141"/>
      <c r="N38" s="142"/>
      <c r="O38" s="448"/>
      <c r="P38" s="143"/>
      <c r="Q38" s="450"/>
      <c r="R38" s="144">
        <f t="shared" si="4"/>
        <v>0</v>
      </c>
      <c r="S38" s="145">
        <f t="shared" si="5"/>
        <v>0</v>
      </c>
      <c r="T38" s="146">
        <f t="shared" si="6"/>
        <v>0</v>
      </c>
      <c r="U38" s="443">
        <f t="shared" si="7"/>
        <v>0</v>
      </c>
      <c r="V38" s="116"/>
      <c r="W38" s="117"/>
      <c r="X38" s="118"/>
      <c r="Y38" s="118"/>
      <c r="Z38" s="254" t="str">
        <f t="shared" si="8"/>
        <v/>
      </c>
      <c r="AA38" s="153"/>
      <c r="AB38" s="150"/>
      <c r="AC38" s="151"/>
      <c r="AD38" s="152"/>
      <c r="AE38" s="152"/>
      <c r="AF38" s="153"/>
      <c r="AG38" s="154"/>
      <c r="AH38" s="256" t="str">
        <f t="shared" si="9"/>
        <v/>
      </c>
      <c r="AI38" s="155">
        <f t="shared" si="0"/>
        <v>0</v>
      </c>
      <c r="AJ38" s="155">
        <f t="shared" si="1"/>
        <v>0</v>
      </c>
      <c r="AK38" s="492"/>
    </row>
    <row r="39" spans="1:37" ht="16.5" thickBot="1" x14ac:dyDescent="0.3">
      <c r="A39" s="227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65" t="s">
        <v>26</v>
      </c>
      <c r="T39" s="227"/>
      <c r="U39" s="439">
        <f>SUM(U8:U38)</f>
        <v>0</v>
      </c>
      <c r="V39" s="276">
        <f t="shared" ref="V39:AF39" si="10">SUM(V8:V38)</f>
        <v>0</v>
      </c>
      <c r="W39" s="277">
        <f t="shared" si="10"/>
        <v>0</v>
      </c>
      <c r="X39" s="277">
        <f t="shared" si="10"/>
        <v>0</v>
      </c>
      <c r="Y39" s="277">
        <f t="shared" si="10"/>
        <v>0</v>
      </c>
      <c r="Z39" s="278"/>
      <c r="AA39" s="277">
        <f t="shared" si="10"/>
        <v>0</v>
      </c>
      <c r="AB39" s="277">
        <f t="shared" si="10"/>
        <v>0</v>
      </c>
      <c r="AC39" s="277">
        <f t="shared" si="10"/>
        <v>0</v>
      </c>
      <c r="AD39" s="277">
        <f t="shared" si="10"/>
        <v>0</v>
      </c>
      <c r="AE39" s="277">
        <f t="shared" ref="AE39" si="11">SUM(AE8:AE38)</f>
        <v>0</v>
      </c>
      <c r="AF39" s="277">
        <f t="shared" si="10"/>
        <v>0</v>
      </c>
      <c r="AG39" s="281"/>
      <c r="AH39" s="282"/>
      <c r="AI39" s="283">
        <f>SUM(AI8:AI38)</f>
        <v>0</v>
      </c>
      <c r="AJ39" s="386">
        <f>SUM(AJ8:AJ38)</f>
        <v>0</v>
      </c>
    </row>
    <row r="40" spans="1:37" ht="16.5" thickBot="1" x14ac:dyDescent="0.3">
      <c r="A40" s="227"/>
      <c r="B40" s="227"/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7"/>
      <c r="AK40" s="365"/>
    </row>
    <row r="41" spans="1:37" ht="16.5" thickBot="1" x14ac:dyDescent="0.3">
      <c r="A41" s="222" t="str">
        <f>janv!A41</f>
        <v>Visa collaborateur(trice): …..…..…..…….....……</v>
      </c>
      <c r="B41" s="222"/>
      <c r="C41" s="222"/>
      <c r="D41" s="222"/>
      <c r="E41" s="222"/>
      <c r="F41" s="222"/>
      <c r="G41" s="425"/>
      <c r="H41" s="425"/>
      <c r="I41" s="425"/>
      <c r="K41" s="222"/>
      <c r="L41" s="222" t="str">
        <f>janv!L41</f>
        <v>Date : ……..…….……</v>
      </c>
      <c r="M41" s="227"/>
      <c r="N41" s="227"/>
      <c r="O41" s="227"/>
      <c r="P41" s="227"/>
      <c r="Q41" s="227"/>
      <c r="R41" s="227"/>
      <c r="S41" s="377" t="str">
        <f>janv!S41</f>
        <v>Extrait du résumé :</v>
      </c>
      <c r="T41" s="378"/>
      <c r="U41" s="378"/>
      <c r="V41" s="378"/>
      <c r="W41" s="369"/>
      <c r="X41" s="369"/>
      <c r="Y41" s="369"/>
      <c r="Z41" s="369"/>
      <c r="AA41" s="369"/>
      <c r="AB41" s="369"/>
      <c r="AC41" s="369"/>
      <c r="AD41" s="369"/>
      <c r="AE41" s="369"/>
      <c r="AF41" s="370"/>
      <c r="AG41" s="370"/>
      <c r="AH41" s="366"/>
      <c r="AI41" s="367" t="str">
        <f>janv!AI41</f>
        <v>Heures dues mois courant</v>
      </c>
      <c r="AJ41" s="368">
        <f>resume!F23</f>
        <v>0</v>
      </c>
    </row>
    <row r="42" spans="1:37" ht="14.25" x14ac:dyDescent="0.2">
      <c r="A42" s="425"/>
      <c r="B42" s="425"/>
      <c r="C42" s="425"/>
      <c r="D42" s="425"/>
      <c r="E42" s="425"/>
      <c r="F42" s="425"/>
      <c r="G42" s="425"/>
      <c r="H42" s="425"/>
      <c r="I42" s="425"/>
      <c r="K42" s="425"/>
      <c r="L42" s="425"/>
      <c r="M42" s="227"/>
      <c r="N42" s="227"/>
      <c r="O42" s="227"/>
      <c r="P42" s="227"/>
      <c r="Q42" s="227"/>
      <c r="R42" s="227"/>
      <c r="S42" s="229"/>
      <c r="T42" s="271"/>
      <c r="U42" s="371"/>
      <c r="V42" s="371"/>
      <c r="W42" s="371"/>
      <c r="X42" s="371"/>
      <c r="Y42" s="371"/>
      <c r="Z42" s="271"/>
      <c r="AA42" s="271"/>
      <c r="AB42" s="271"/>
      <c r="AC42" s="271"/>
      <c r="AD42" s="362"/>
      <c r="AE42" s="362"/>
      <c r="AF42" s="362"/>
      <c r="AG42" s="362"/>
      <c r="AH42" s="362"/>
      <c r="AI42" s="363" t="str">
        <f>janv!AI42</f>
        <v>Heures supplémentaires HS</v>
      </c>
      <c r="AJ42" s="387">
        <f>resume!N23</f>
        <v>0</v>
      </c>
    </row>
    <row r="43" spans="1:37" ht="15" x14ac:dyDescent="0.2">
      <c r="A43" s="222" t="str">
        <f>janv!A43</f>
        <v>Visa supérieur direct : .…..……....…..…..………</v>
      </c>
      <c r="B43" s="222"/>
      <c r="C43" s="222"/>
      <c r="D43" s="222"/>
      <c r="E43" s="222"/>
      <c r="F43" s="222"/>
      <c r="G43" s="425"/>
      <c r="H43" s="425"/>
      <c r="I43" s="425"/>
      <c r="K43" s="222"/>
      <c r="L43" s="222" t="str">
        <f>janv!L43</f>
        <v>Date : ……..…….……</v>
      </c>
      <c r="M43" s="227"/>
      <c r="N43" s="227"/>
      <c r="O43" s="227"/>
      <c r="P43" s="227"/>
      <c r="Q43" s="227"/>
      <c r="R43" s="227"/>
      <c r="S43" s="229"/>
      <c r="T43" s="271"/>
      <c r="U43" s="371"/>
      <c r="V43" s="371"/>
      <c r="W43" s="371"/>
      <c r="X43" s="371"/>
      <c r="Y43" s="371"/>
      <c r="Z43" s="371"/>
      <c r="AA43" s="271"/>
      <c r="AB43" s="271"/>
      <c r="AC43" s="271"/>
      <c r="AD43" s="364"/>
      <c r="AE43" s="364"/>
      <c r="AF43" s="364"/>
      <c r="AG43" s="364"/>
      <c r="AH43" s="364"/>
      <c r="AI43" s="373" t="str">
        <f>janv!AI43</f>
        <v>Compensation HS</v>
      </c>
      <c r="AJ43" s="374">
        <f>-AC39</f>
        <v>0</v>
      </c>
    </row>
    <row r="44" spans="1:37" ht="15" thickBot="1" x14ac:dyDescent="0.25">
      <c r="M44" s="227"/>
      <c r="N44" s="227"/>
      <c r="O44" s="227"/>
      <c r="P44" s="227"/>
      <c r="Q44" s="227"/>
      <c r="R44" s="227"/>
      <c r="S44" s="229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364"/>
      <c r="AE44" s="364"/>
      <c r="AF44" s="364"/>
      <c r="AG44" s="364"/>
      <c r="AH44" s="364"/>
      <c r="AI44" s="373" t="str">
        <f>janv!AI44</f>
        <v>Solde HS à la fin du mois précédent</v>
      </c>
      <c r="AJ44" s="388">
        <f>resume!P22</f>
        <v>0</v>
      </c>
    </row>
    <row r="45" spans="1:37" ht="15.75" thickBot="1" x14ac:dyDescent="0.3">
      <c r="A45" s="222" t="str">
        <f>janv!A45</f>
        <v>Visa administration : …….……..………....………</v>
      </c>
      <c r="B45" s="222"/>
      <c r="C45" s="222"/>
      <c r="D45" s="222"/>
      <c r="E45" s="222"/>
      <c r="F45" s="222"/>
      <c r="G45" s="425"/>
      <c r="H45" s="425"/>
      <c r="I45" s="425"/>
      <c r="K45" s="222"/>
      <c r="L45" s="222" t="str">
        <f>janv!L45</f>
        <v>Date : ……..…….……</v>
      </c>
      <c r="M45" s="227"/>
      <c r="N45" s="227"/>
      <c r="O45" s="227"/>
      <c r="P45" s="227"/>
      <c r="Q45" s="227"/>
      <c r="R45" s="227"/>
      <c r="S45" s="375" t="str">
        <f>janv!S45</f>
        <v>Solde vacances à la fin du mois</v>
      </c>
      <c r="T45" s="376"/>
      <c r="U45" s="376"/>
      <c r="V45" s="376"/>
      <c r="W45" s="376"/>
      <c r="X45" s="376"/>
      <c r="Y45" s="376"/>
      <c r="Z45" s="376"/>
      <c r="AA45" s="385">
        <f>resume!U23</f>
        <v>0</v>
      </c>
      <c r="AB45" s="384" t="str">
        <f>janv!AB45</f>
        <v>jours</v>
      </c>
      <c r="AC45" s="376"/>
      <c r="AD45" s="382"/>
      <c r="AE45" s="382"/>
      <c r="AF45" s="382"/>
      <c r="AG45" s="382"/>
      <c r="AH45" s="382"/>
      <c r="AI45" s="383" t="str">
        <f>janv!AI45</f>
        <v>Solde HS à la fin du mois</v>
      </c>
      <c r="AJ45" s="379">
        <f>resume!P23</f>
        <v>0</v>
      </c>
    </row>
    <row r="48" spans="1:37" ht="15" x14ac:dyDescent="0.25">
      <c r="A48" t="str">
        <f>janv!A48</f>
        <v>JT = jours de travail / JF = jours fériés / JC = jours chômés</v>
      </c>
      <c r="AJ48" s="440" t="str">
        <f>janv!AJ48</f>
        <v>A remettre au responsable jusqu'au 5 du mois suivant</v>
      </c>
    </row>
  </sheetData>
  <sheetProtection algorithmName="SHA-512" hashValue="Kh/VKaR3BMLRYjSFIepqLwi8A5Y6QVLn0l0y1k2Y961LMOL5NZ2ltG6Fss+nFryOBgL+ePrwlyfyAQgNGgAKeA==" saltValue="T0BJt4GvvE+jYX5Uru1hMg==" spinCount="100000" sheet="1" objects="1" scenarios="1"/>
  <protectedRanges>
    <protectedRange sqref="AK8:AK38" name="Commentaire_1"/>
  </protectedRanges>
  <mergeCells count="1">
    <mergeCell ref="A2:B2"/>
  </mergeCells>
  <phoneticPr fontId="0" type="noConversion"/>
  <printOptions horizontalCentered="1"/>
  <pageMargins left="0.25" right="0.25" top="0.75" bottom="0.75" header="0.3" footer="0.3"/>
  <pageSetup paperSize="9" scale="64" orientation="landscape" horizontalDpi="1200" verticalDpi="300" r:id="rId1"/>
  <headerFooter alignWithMargins="0"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3</vt:i4>
      </vt:variant>
    </vt:vector>
  </HeadingPairs>
  <TitlesOfParts>
    <vt:vector size="17" baseType="lpstr">
      <vt:lpstr>resume</vt:lpstr>
      <vt:lpstr>janv</vt:lpstr>
      <vt:lpstr>fev</vt:lpstr>
      <vt:lpstr>mars</vt:lpstr>
      <vt:lpstr>avr</vt:lpstr>
      <vt:lpstr>mai</vt:lpstr>
      <vt:lpstr>juin</vt:lpstr>
      <vt:lpstr>juil</vt:lpstr>
      <vt:lpstr>aout</vt:lpstr>
      <vt:lpstr>sept</vt:lpstr>
      <vt:lpstr>oct</vt:lpstr>
      <vt:lpstr>nov</vt:lpstr>
      <vt:lpstr>dec</vt:lpstr>
      <vt:lpstr>code</vt:lpstr>
      <vt:lpstr>Heures_par_jour_selon</vt:lpstr>
      <vt:lpstr>tx_occ</vt:lpstr>
      <vt:lpstr>code!Zone_d_impression</vt:lpstr>
    </vt:vector>
  </TitlesOfParts>
  <Company>Fri-Tic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mauron-hemmerE</dc:creator>
  <cp:lastModifiedBy>Administrateur</cp:lastModifiedBy>
  <cp:lastPrinted>2019-01-31T14:55:59Z</cp:lastPrinted>
  <dcterms:created xsi:type="dcterms:W3CDTF">2002-07-22T10:26:35Z</dcterms:created>
  <dcterms:modified xsi:type="dcterms:W3CDTF">2019-03-13T14:40:17Z</dcterms:modified>
</cp:coreProperties>
</file>